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Z:\2 Менеджер Островская\Прайсы\Файлы для загрузки на сайт\"/>
    </mc:Choice>
  </mc:AlternateContent>
  <bookViews>
    <workbookView xWindow="117690" yWindow="0" windowWidth="23655" windowHeight="10770" tabRatio="842"/>
  </bookViews>
  <sheets>
    <sheet name="Свежеобжаренный кофе" sheetId="1" r:id="rId1"/>
    <sheet name="Чай" sheetId="2" r:id="rId2"/>
    <sheet name="Аксессуары" sheetId="3" r:id="rId3"/>
    <sheet name="Горячий шоколад" sheetId="11" r:id="rId4"/>
    <sheet name="Кофемашины" sheetId="12" state="hidden" r:id="rId5"/>
    <sheet name="Аренда кофемашин" sheetId="20" state="hidden" r:id="rId6"/>
    <sheet name="Обучение в тренинг-центре" sheetId="22" r:id="rId7"/>
    <sheet name="Условия работы" sheetId="21" r:id="rId8"/>
    <sheet name="Private label" sheetId="9" r:id="rId9"/>
  </sheets>
  <definedNames>
    <definedName name="_xlnm.Print_Area" localSheetId="8">'Private label'!$A$1:$O$26</definedName>
    <definedName name="_xlnm.Print_Area" localSheetId="2">Аксессуары!$A$1:$H$166</definedName>
    <definedName name="_xlnm.Print_Area" localSheetId="5">'Аренда кофемашин'!$A$1:$L$38</definedName>
    <definedName name="_xlnm.Print_Area" localSheetId="3">'Горячий шоколад'!$A$1:$J$6</definedName>
    <definedName name="_xlnm.Print_Area" localSheetId="4">Кофемашины!$A$1:$O$12</definedName>
    <definedName name="_xlnm.Print_Area" localSheetId="6">'Обучение в тренинг-центре'!$A$1:$P$7</definedName>
    <definedName name="_xlnm.Print_Area" localSheetId="7">'Условия работы'!$A$1:$O$27</definedName>
    <definedName name="_xlnm.Print_Area" localSheetId="1">Чай!$A$1:$G$76</definedName>
  </definedNames>
  <calcPr calcId="162913"/>
</workbook>
</file>

<file path=xl/calcChain.xml><?xml version="1.0" encoding="utf-8"?>
<calcChain xmlns="http://schemas.openxmlformats.org/spreadsheetml/2006/main">
  <c r="H54" i="2" l="1"/>
  <c r="H55" i="2"/>
  <c r="H56" i="2"/>
  <c r="H57" i="2"/>
  <c r="H58" i="2"/>
  <c r="H59" i="2"/>
  <c r="H60" i="2"/>
  <c r="H61" i="2"/>
  <c r="H63" i="2"/>
  <c r="H64" i="2"/>
  <c r="H65" i="2"/>
  <c r="H67" i="2"/>
  <c r="H68" i="2"/>
  <c r="H69" i="2"/>
  <c r="H70" i="2"/>
  <c r="H71" i="2"/>
  <c r="H73" i="2"/>
  <c r="H74" i="2"/>
  <c r="H75" i="2"/>
  <c r="H76" i="2"/>
  <c r="H42" i="2"/>
  <c r="H31" i="2"/>
  <c r="H32" i="2"/>
  <c r="H33" i="2"/>
  <c r="H34" i="2"/>
  <c r="H35" i="2"/>
  <c r="H36" i="2"/>
  <c r="H37" i="2"/>
  <c r="H38" i="2"/>
  <c r="H39" i="2"/>
  <c r="H40" i="2"/>
  <c r="H41" i="2"/>
  <c r="H43" i="2"/>
  <c r="H44" i="2"/>
  <c r="H45" i="2"/>
  <c r="H46" i="2"/>
  <c r="H47" i="2"/>
  <c r="H48" i="2"/>
  <c r="H49" i="2"/>
  <c r="H50" i="2"/>
  <c r="H51" i="2"/>
  <c r="H30" i="2"/>
  <c r="H28" i="2"/>
  <c r="H27" i="2"/>
  <c r="H26" i="2"/>
  <c r="H24" i="2"/>
  <c r="H21" i="2"/>
  <c r="H9" i="2"/>
  <c r="H10" i="2"/>
  <c r="H11" i="2"/>
  <c r="H12" i="2"/>
  <c r="H13" i="2"/>
  <c r="H14" i="2"/>
  <c r="G12" i="2"/>
  <c r="G14" i="2"/>
  <c r="V35" i="1"/>
  <c r="L33" i="1"/>
  <c r="O33" i="1"/>
  <c r="L34" i="1"/>
  <c r="L35" i="1"/>
  <c r="X35" i="1" s="1"/>
  <c r="O35" i="1"/>
  <c r="Z35" i="1" s="1"/>
  <c r="L36" i="1"/>
  <c r="O36" i="1"/>
  <c r="V52" i="1"/>
  <c r="V27" i="1"/>
  <c r="O34" i="1" l="1"/>
  <c r="Y35" i="1"/>
  <c r="G13" i="2"/>
  <c r="W35" i="1"/>
  <c r="I161" i="3"/>
  <c r="I162" i="3"/>
  <c r="V68" i="1"/>
  <c r="V28" i="1"/>
  <c r="I160" i="3" l="1"/>
  <c r="G76" i="2"/>
  <c r="H19" i="2"/>
  <c r="G19" i="2"/>
  <c r="V53" i="1" l="1"/>
  <c r="V55" i="1"/>
  <c r="V32" i="1"/>
  <c r="K6" i="1" l="1"/>
  <c r="V89" i="1"/>
  <c r="O89" i="1" s="1"/>
  <c r="Y89" i="1" s="1"/>
  <c r="V65" i="1"/>
  <c r="V84" i="1"/>
  <c r="V36" i="1"/>
  <c r="Z89" i="1" l="1"/>
  <c r="Z99" i="1"/>
  <c r="Y99" i="1"/>
  <c r="H53" i="2" l="1"/>
  <c r="V69" i="1"/>
  <c r="V25" i="1"/>
  <c r="V83" i="1"/>
  <c r="V23" i="1"/>
  <c r="H18" i="2" l="1"/>
  <c r="H20" i="2"/>
  <c r="V82" i="1"/>
  <c r="V29" i="1"/>
  <c r="V54" i="1" l="1"/>
  <c r="H23" i="2" l="1"/>
  <c r="H17" i="2"/>
  <c r="H16" i="2"/>
  <c r="H6" i="2" l="1"/>
  <c r="H8" i="2"/>
  <c r="E2" i="2" l="1"/>
  <c r="K7" i="1" s="1"/>
  <c r="V58" i="1"/>
  <c r="V80" i="1"/>
  <c r="V81" i="1"/>
  <c r="Y94" i="1"/>
  <c r="Z94" i="1"/>
  <c r="V16" i="1"/>
  <c r="V79" i="1" l="1"/>
  <c r="V66" i="1" l="1"/>
  <c r="V33" i="1" l="1"/>
  <c r="V59" i="1" l="1"/>
  <c r="Y98" i="1" l="1"/>
  <c r="Z98" i="1"/>
  <c r="V87" i="1"/>
  <c r="Y87" i="1"/>
  <c r="Z87" i="1"/>
  <c r="V78" i="1" l="1"/>
  <c r="V30" i="1"/>
  <c r="Y97" i="1" l="1"/>
  <c r="Z97" i="1"/>
  <c r="Y92" i="1"/>
  <c r="Z92" i="1"/>
  <c r="Y93" i="1"/>
  <c r="Z93" i="1"/>
  <c r="V86" i="1"/>
  <c r="Y86" i="1"/>
  <c r="Z86" i="1"/>
  <c r="V61" i="1"/>
  <c r="V62" i="1"/>
  <c r="V56" i="1" l="1"/>
  <c r="G4" i="11" l="1"/>
  <c r="V34" i="1"/>
  <c r="V17" i="1" l="1"/>
  <c r="V47" i="1" l="1"/>
  <c r="V39" i="1"/>
  <c r="V40" i="1"/>
  <c r="V41" i="1"/>
  <c r="V42" i="1"/>
  <c r="V43" i="1"/>
  <c r="V49" i="1"/>
  <c r="O43" i="1" l="1"/>
  <c r="L43" i="1"/>
  <c r="O41" i="1"/>
  <c r="L41" i="1"/>
  <c r="O39" i="1"/>
  <c r="L39" i="1"/>
  <c r="O49" i="1"/>
  <c r="L49" i="1"/>
  <c r="O42" i="1"/>
  <c r="L42" i="1"/>
  <c r="O40" i="1"/>
  <c r="L40" i="1"/>
  <c r="O47" i="1"/>
  <c r="L47" i="1"/>
  <c r="W57" i="1"/>
  <c r="Y57" i="1" l="1"/>
  <c r="Z57" i="1"/>
  <c r="X57" i="1"/>
  <c r="V18" i="1" l="1"/>
  <c r="V72" i="1" l="1"/>
  <c r="V73" i="1"/>
  <c r="V74" i="1"/>
  <c r="V75" i="1"/>
  <c r="V76" i="1"/>
  <c r="V77" i="1"/>
  <c r="V46" i="1" l="1"/>
  <c r="V19" i="1"/>
  <c r="L46" i="1" l="1"/>
  <c r="O46" i="1"/>
  <c r="V64" i="1"/>
  <c r="V26" i="1"/>
  <c r="V38" i="1" l="1"/>
  <c r="V45" i="1"/>
  <c r="O45" i="1" l="1"/>
  <c r="L45" i="1"/>
  <c r="L38" i="1"/>
  <c r="O38" i="1"/>
  <c r="V71" i="1"/>
  <c r="V15" i="1" l="1"/>
  <c r="M2" i="12" l="1"/>
  <c r="V20" i="1" l="1"/>
  <c r="V22" i="1" l="1"/>
  <c r="P10" i="12" l="1"/>
  <c r="P7" i="12"/>
  <c r="V21" i="1"/>
  <c r="M1" i="12" l="1"/>
  <c r="G7" i="11" l="1"/>
  <c r="J7" i="11" s="1"/>
  <c r="G3" i="11" s="1"/>
  <c r="G11" i="2" l="1"/>
  <c r="G23" i="2"/>
  <c r="G42" i="2" l="1"/>
  <c r="G56" i="2"/>
  <c r="G57" i="2"/>
  <c r="G58" i="2"/>
  <c r="G55" i="2"/>
  <c r="G74" i="2"/>
  <c r="G71" i="2"/>
  <c r="G72" i="2"/>
  <c r="G73" i="2"/>
  <c r="G48" i="2"/>
  <c r="G46" i="2"/>
  <c r="G50" i="2"/>
  <c r="G68" i="2"/>
  <c r="G43" i="2"/>
  <c r="G47" i="2"/>
  <c r="G31" i="2"/>
  <c r="G69" i="2"/>
  <c r="G45" i="2"/>
  <c r="G53" i="2"/>
  <c r="G49" i="2"/>
  <c r="G75" i="2"/>
  <c r="G65" i="2"/>
  <c r="G40" i="2"/>
  <c r="G59" i="2"/>
  <c r="G32" i="2"/>
  <c r="G34" i="2"/>
  <c r="G37" i="2"/>
  <c r="G36" i="2"/>
  <c r="G64" i="2"/>
  <c r="G35" i="2"/>
  <c r="G41" i="2"/>
  <c r="G38" i="2"/>
  <c r="G39" i="2"/>
  <c r="G28" i="2"/>
  <c r="G30" i="2"/>
  <c r="G18" i="2"/>
  <c r="G21" i="2"/>
  <c r="G20" i="2"/>
  <c r="G10" i="2"/>
  <c r="G17" i="2"/>
  <c r="G44" i="2"/>
  <c r="G26" i="2"/>
  <c r="G16" i="2"/>
  <c r="G33" i="2"/>
  <c r="G27" i="2"/>
  <c r="G51" i="2"/>
  <c r="G24" i="2"/>
  <c r="G8" i="2"/>
  <c r="G60" i="2"/>
  <c r="G63" i="2"/>
  <c r="G9" i="2"/>
  <c r="G61" i="2" l="1"/>
  <c r="G6" i="2" l="1"/>
  <c r="W15" i="1" l="1"/>
  <c r="X15" i="1"/>
  <c r="G66" i="2" l="1"/>
  <c r="G54" i="2" l="1"/>
  <c r="E1" i="2" s="1"/>
  <c r="I17" i="3" l="1"/>
  <c r="I158" i="3" l="1"/>
  <c r="I156" i="3"/>
  <c r="I155" i="3"/>
  <c r="I90" i="3"/>
  <c r="I89" i="3"/>
  <c r="I87" i="3"/>
  <c r="I85" i="3"/>
  <c r="I84" i="3"/>
  <c r="I83" i="3"/>
  <c r="I82" i="3"/>
  <c r="I81" i="3"/>
  <c r="I61" i="3"/>
  <c r="I59" i="3"/>
  <c r="I107" i="3"/>
  <c r="I144" i="3"/>
  <c r="I109" i="3"/>
  <c r="I136" i="3"/>
  <c r="I143" i="3"/>
  <c r="I108" i="3"/>
  <c r="I146" i="3"/>
  <c r="I135" i="3"/>
  <c r="I58" i="3"/>
  <c r="I86" i="3"/>
  <c r="I92" i="3"/>
  <c r="I126" i="3"/>
  <c r="I32" i="3" l="1"/>
  <c r="O54" i="1" l="1"/>
  <c r="L54" i="1"/>
  <c r="L55" i="1"/>
  <c r="O55" i="1"/>
  <c r="O56" i="1"/>
  <c r="L56" i="1"/>
  <c r="W56" i="1" l="1"/>
  <c r="X56" i="1"/>
  <c r="Z55" i="1"/>
  <c r="Y55" i="1"/>
  <c r="W54" i="1"/>
  <c r="X54" i="1"/>
  <c r="Z56" i="1"/>
  <c r="Y56" i="1"/>
  <c r="X55" i="1"/>
  <c r="W55" i="1"/>
  <c r="Y54" i="1"/>
  <c r="Z54" i="1"/>
  <c r="O53" i="1"/>
  <c r="L53" i="1"/>
  <c r="W53" i="1" l="1"/>
  <c r="X53" i="1"/>
  <c r="Z53" i="1"/>
  <c r="Y53" i="1"/>
  <c r="L92" i="1" l="1"/>
  <c r="L93" i="1"/>
  <c r="W93" i="1" l="1"/>
  <c r="X93" i="1"/>
  <c r="W92" i="1"/>
  <c r="X92" i="1"/>
  <c r="O15" i="1"/>
  <c r="Y15" i="1" l="1"/>
  <c r="Z15" i="1"/>
  <c r="L83" i="1"/>
  <c r="O83" i="1"/>
  <c r="Z43" i="1"/>
  <c r="Y43" i="1"/>
  <c r="W42" i="1"/>
  <c r="X42" i="1"/>
  <c r="O29" i="1"/>
  <c r="L29" i="1"/>
  <c r="W43" i="1"/>
  <c r="X43" i="1"/>
  <c r="Z42" i="1"/>
  <c r="Y42" i="1"/>
  <c r="X29" i="1" l="1"/>
  <c r="W29" i="1"/>
  <c r="Y83" i="1"/>
  <c r="Z83" i="1"/>
  <c r="Z29" i="1"/>
  <c r="Y29" i="1"/>
  <c r="L84" i="1"/>
  <c r="O84" i="1"/>
  <c r="X83" i="1"/>
  <c r="W83" i="1"/>
  <c r="Z84" i="1" l="1"/>
  <c r="Y84" i="1"/>
  <c r="O82" i="1"/>
  <c r="L82" i="1"/>
  <c r="W84" i="1"/>
  <c r="X84" i="1"/>
  <c r="X82" i="1" l="1"/>
  <c r="W82" i="1"/>
  <c r="Z82" i="1"/>
  <c r="Y82" i="1"/>
  <c r="I80" i="3"/>
  <c r="I79" i="3" l="1"/>
  <c r="L81" i="1" l="1"/>
  <c r="O81" i="1"/>
  <c r="L99" i="1"/>
  <c r="W99" i="1" s="1"/>
  <c r="Y81" i="1" l="1"/>
  <c r="Z81" i="1"/>
  <c r="W81" i="1"/>
  <c r="X81" i="1"/>
  <c r="L98" i="1" l="1"/>
  <c r="X98" i="1" l="1"/>
  <c r="W98" i="1"/>
  <c r="L97" i="1"/>
  <c r="L79" i="1" l="1"/>
  <c r="O79" i="1"/>
  <c r="X97" i="1"/>
  <c r="W97" i="1"/>
  <c r="Z79" i="1" l="1"/>
  <c r="Y79" i="1"/>
  <c r="X79" i="1"/>
  <c r="W79" i="1"/>
  <c r="I53" i="3" l="1"/>
  <c r="L71" i="1" l="1"/>
  <c r="O71" i="1"/>
  <c r="Z71" i="1" l="1"/>
  <c r="Y71" i="1"/>
  <c r="X71" i="1"/>
  <c r="W71" i="1"/>
  <c r="I72" i="3"/>
  <c r="O78" i="1" l="1"/>
  <c r="L78" i="1"/>
  <c r="I73" i="3"/>
  <c r="X78" i="1" l="1"/>
  <c r="W78" i="1"/>
  <c r="Z78" i="1"/>
  <c r="Y78" i="1"/>
  <c r="I74" i="3" l="1"/>
  <c r="X39" i="1" l="1"/>
  <c r="W39" i="1"/>
  <c r="Z39" i="1"/>
  <c r="Y39" i="1"/>
  <c r="L77" i="1" l="1"/>
  <c r="O77" i="1"/>
  <c r="Z77" i="1" l="1"/>
  <c r="Y77" i="1"/>
  <c r="W77" i="1"/>
  <c r="X77" i="1"/>
  <c r="O76" i="1" l="1"/>
  <c r="L76" i="1"/>
  <c r="I50" i="3"/>
  <c r="W76" i="1" l="1"/>
  <c r="X76" i="1"/>
  <c r="Z76" i="1"/>
  <c r="Y76" i="1"/>
  <c r="I52" i="3" l="1"/>
  <c r="I134" i="3" l="1"/>
  <c r="L86" i="1" l="1"/>
  <c r="O66" i="1" l="1"/>
  <c r="L66" i="1"/>
  <c r="O64" i="1"/>
  <c r="L64" i="1"/>
  <c r="W86" i="1"/>
  <c r="X86" i="1"/>
  <c r="W64" i="1" l="1"/>
  <c r="X64" i="1"/>
  <c r="X66" i="1"/>
  <c r="W66" i="1"/>
  <c r="L68" i="1"/>
  <c r="O68" i="1"/>
  <c r="Z64" i="1"/>
  <c r="Y64" i="1"/>
  <c r="Y66" i="1"/>
  <c r="Z66" i="1"/>
  <c r="Z68" i="1" l="1"/>
  <c r="Y68" i="1"/>
  <c r="X68" i="1"/>
  <c r="W68" i="1"/>
  <c r="L58" i="1" l="1"/>
  <c r="O58" i="1"/>
  <c r="Y58" i="1" l="1"/>
  <c r="Z58" i="1"/>
  <c r="W58" i="1"/>
  <c r="X58" i="1"/>
  <c r="I152" i="3" l="1"/>
  <c r="L80" i="1" l="1"/>
  <c r="O80" i="1"/>
  <c r="W80" i="1" l="1"/>
  <c r="X80" i="1"/>
  <c r="Y80" i="1"/>
  <c r="Z80" i="1"/>
  <c r="O52" i="1" l="1"/>
  <c r="L52" i="1"/>
  <c r="W45" i="1"/>
  <c r="X45" i="1"/>
  <c r="Y45" i="1"/>
  <c r="Z45" i="1"/>
  <c r="L89" i="1"/>
  <c r="W49" i="1" l="1"/>
  <c r="X49" i="1"/>
  <c r="Z52" i="1"/>
  <c r="Y52" i="1"/>
  <c r="Z49" i="1"/>
  <c r="Y49" i="1"/>
  <c r="W52" i="1"/>
  <c r="X52" i="1"/>
  <c r="W89" i="1"/>
  <c r="X89" i="1"/>
  <c r="I43" i="3" l="1"/>
  <c r="L75" i="1" l="1"/>
  <c r="O75" i="1"/>
  <c r="O74" i="1"/>
  <c r="L74" i="1"/>
  <c r="X74" i="1" l="1"/>
  <c r="W74" i="1"/>
  <c r="Z75" i="1"/>
  <c r="Y75" i="1"/>
  <c r="Y74" i="1"/>
  <c r="Z74" i="1"/>
  <c r="X75" i="1"/>
  <c r="W75" i="1"/>
  <c r="L94" i="1" l="1"/>
  <c r="X94" i="1" s="1"/>
  <c r="W94" i="1" l="1"/>
  <c r="L87" i="1" l="1"/>
  <c r="W87" i="1" l="1"/>
  <c r="X87" i="1"/>
  <c r="I88" i="3" l="1"/>
  <c r="I138" i="3" l="1"/>
  <c r="I67" i="3"/>
  <c r="I140" i="3"/>
  <c r="I60" i="3"/>
  <c r="I66" i="3"/>
  <c r="I31" i="3"/>
  <c r="I69" i="3" l="1"/>
  <c r="I139" i="3"/>
  <c r="I159" i="3"/>
  <c r="I71" i="3"/>
  <c r="I68" i="3"/>
  <c r="I70" i="3"/>
  <c r="I75" i="3"/>
  <c r="I123" i="3" l="1"/>
  <c r="I93" i="3" l="1"/>
  <c r="O61" i="1" l="1"/>
  <c r="L61" i="1"/>
  <c r="I51" i="3"/>
  <c r="Y61" i="1" l="1"/>
  <c r="Z61" i="1"/>
  <c r="W61" i="1"/>
  <c r="X61" i="1"/>
  <c r="O60" i="1" l="1"/>
  <c r="L60" i="1"/>
  <c r="W41" i="1"/>
  <c r="X41" i="1"/>
  <c r="O62" i="1"/>
  <c r="L62" i="1"/>
  <c r="Z41" i="1"/>
  <c r="Y41" i="1"/>
  <c r="I28" i="3"/>
  <c r="X33" i="1" l="1"/>
  <c r="W33" i="1"/>
  <c r="W62" i="1"/>
  <c r="X62" i="1"/>
  <c r="X60" i="1"/>
  <c r="W60" i="1"/>
  <c r="Z33" i="1"/>
  <c r="Y33" i="1"/>
  <c r="Z62" i="1"/>
  <c r="Y62" i="1"/>
  <c r="Y60" i="1"/>
  <c r="Z60" i="1"/>
  <c r="I149" i="3" l="1"/>
  <c r="L73" i="1" l="1"/>
  <c r="O73" i="1"/>
  <c r="Y73" i="1" l="1"/>
  <c r="Z73" i="1"/>
  <c r="W73" i="1"/>
  <c r="X73" i="1"/>
  <c r="Z40" i="1" l="1"/>
  <c r="Y40" i="1"/>
  <c r="W40" i="1"/>
  <c r="X40" i="1"/>
  <c r="O31" i="1" l="1"/>
  <c r="L31" i="1"/>
  <c r="X31" i="1" l="1"/>
  <c r="W31" i="1"/>
  <c r="Z31" i="1"/>
  <c r="Y31" i="1"/>
  <c r="I16" i="3"/>
  <c r="I55" i="3" l="1"/>
  <c r="I56" i="3"/>
  <c r="I41" i="3" l="1"/>
  <c r="O72" i="1" l="1"/>
  <c r="L72" i="1"/>
  <c r="W72" i="1" l="1"/>
  <c r="X72" i="1"/>
  <c r="L23" i="1"/>
  <c r="O23" i="1"/>
  <c r="Z72" i="1"/>
  <c r="Y72" i="1"/>
  <c r="Y23" i="1" l="1"/>
  <c r="Z23" i="1"/>
  <c r="W23" i="1"/>
  <c r="X23" i="1"/>
  <c r="I39" i="3" l="1"/>
  <c r="Y38" i="1" l="1"/>
  <c r="Z38" i="1"/>
  <c r="W38" i="1"/>
  <c r="X38" i="1"/>
  <c r="I103" i="3" l="1"/>
  <c r="O32" i="1" l="1"/>
  <c r="L32" i="1"/>
  <c r="X36" i="1" l="1"/>
  <c r="W36" i="1"/>
  <c r="W32" i="1"/>
  <c r="X32" i="1"/>
  <c r="W34" i="1"/>
  <c r="X34" i="1"/>
  <c r="Z36" i="1"/>
  <c r="Y36" i="1"/>
  <c r="Y32" i="1"/>
  <c r="Z32" i="1"/>
  <c r="Y34" i="1"/>
  <c r="Z34" i="1"/>
  <c r="O69" i="1" l="1"/>
  <c r="L69" i="1"/>
  <c r="L59" i="1"/>
  <c r="O59" i="1"/>
  <c r="Y59" i="1" l="1"/>
  <c r="Z59" i="1"/>
  <c r="X69" i="1"/>
  <c r="W69" i="1"/>
  <c r="X59" i="1"/>
  <c r="W59" i="1"/>
  <c r="Y69" i="1"/>
  <c r="Z69" i="1"/>
  <c r="Y46" i="1" l="1"/>
  <c r="Z46" i="1"/>
  <c r="X46" i="1"/>
  <c r="W46" i="1"/>
  <c r="O17" i="1" l="1"/>
  <c r="L17" i="1"/>
  <c r="L21" i="1" l="1"/>
  <c r="O21" i="1"/>
  <c r="O19" i="1"/>
  <c r="L19" i="1"/>
  <c r="L22" i="1"/>
  <c r="O22" i="1"/>
  <c r="O27" i="1"/>
  <c r="L27" i="1"/>
  <c r="O26" i="1"/>
  <c r="L26" i="1"/>
  <c r="O30" i="1"/>
  <c r="L30" i="1"/>
  <c r="O18" i="1"/>
  <c r="L18" i="1"/>
  <c r="W17" i="1"/>
  <c r="X17" i="1"/>
  <c r="O28" i="1"/>
  <c r="L28" i="1"/>
  <c r="O20" i="1"/>
  <c r="L20" i="1"/>
  <c r="Y17" i="1"/>
  <c r="Z17" i="1"/>
  <c r="I104" i="3"/>
  <c r="L65" i="1" l="1"/>
  <c r="O65" i="1"/>
  <c r="W20" i="1"/>
  <c r="X20" i="1"/>
  <c r="W28" i="1"/>
  <c r="X28" i="1"/>
  <c r="Z47" i="1"/>
  <c r="Y47" i="1"/>
  <c r="X18" i="1"/>
  <c r="W18" i="1"/>
  <c r="X30" i="1"/>
  <c r="W30" i="1"/>
  <c r="X26" i="1"/>
  <c r="W26" i="1"/>
  <c r="W27" i="1"/>
  <c r="X27" i="1"/>
  <c r="Z22" i="1"/>
  <c r="Y22" i="1"/>
  <c r="W19" i="1"/>
  <c r="X19" i="1"/>
  <c r="Z21" i="1"/>
  <c r="Y21" i="1"/>
  <c r="Z20" i="1"/>
  <c r="Y20" i="1"/>
  <c r="Z28" i="1"/>
  <c r="Y28" i="1"/>
  <c r="X47" i="1"/>
  <c r="W47" i="1"/>
  <c r="Z18" i="1"/>
  <c r="Y18" i="1"/>
  <c r="Z30" i="1"/>
  <c r="Y30" i="1"/>
  <c r="Y26" i="1"/>
  <c r="Z26" i="1"/>
  <c r="Z27" i="1"/>
  <c r="Y27" i="1"/>
  <c r="W22" i="1"/>
  <c r="X22" i="1"/>
  <c r="Z19" i="1"/>
  <c r="Y19" i="1"/>
  <c r="W21" i="1"/>
  <c r="X21" i="1"/>
  <c r="I117" i="3"/>
  <c r="X65" i="1" l="1"/>
  <c r="W65" i="1"/>
  <c r="Z65" i="1"/>
  <c r="Y65" i="1"/>
  <c r="I115" i="3" l="1"/>
  <c r="I116" i="3"/>
  <c r="I29" i="3" l="1"/>
  <c r="I30" i="3"/>
  <c r="I129" i="3" l="1"/>
  <c r="I47" i="3" l="1"/>
  <c r="I106" i="3" l="1"/>
  <c r="I94" i="3" l="1"/>
  <c r="I113" i="3" l="1"/>
  <c r="I133" i="3" l="1"/>
  <c r="I48" i="3"/>
  <c r="I151" i="3"/>
  <c r="I101" i="3"/>
  <c r="I63" i="3"/>
  <c r="I15" i="3"/>
  <c r="I6" i="3"/>
  <c r="I98" i="3"/>
  <c r="I20" i="3"/>
  <c r="I7" i="3"/>
  <c r="I148" i="3"/>
  <c r="I62" i="3"/>
  <c r="I153" i="3"/>
  <c r="I105" i="3"/>
  <c r="I34" i="3"/>
  <c r="I22" i="3"/>
  <c r="I124" i="3"/>
  <c r="I64" i="3"/>
  <c r="I118" i="3"/>
  <c r="I38" i="3"/>
  <c r="I18" i="3"/>
  <c r="I57" i="3"/>
  <c r="I9" i="3"/>
  <c r="I114" i="3"/>
  <c r="I49" i="3"/>
  <c r="I13" i="3"/>
  <c r="I99" i="3"/>
  <c r="I150" i="3"/>
  <c r="I112" i="3"/>
  <c r="I25" i="3"/>
  <c r="I10" i="3"/>
  <c r="I11" i="3"/>
  <c r="I111" i="3"/>
  <c r="I54" i="3"/>
  <c r="I119" i="3"/>
  <c r="I121" i="3"/>
  <c r="I35" i="3"/>
  <c r="I110" i="3"/>
  <c r="I130" i="3"/>
  <c r="I12" i="3"/>
  <c r="I127" i="3"/>
  <c r="I8" i="3"/>
  <c r="I125" i="3"/>
  <c r="I27" i="3"/>
  <c r="I97" i="3" l="1"/>
  <c r="I45" i="3"/>
  <c r="I23" i="3"/>
  <c r="I44" i="3"/>
  <c r="I132" i="3"/>
  <c r="I5" i="3"/>
  <c r="I46" i="3"/>
  <c r="I26" i="3"/>
  <c r="I37" i="3"/>
  <c r="I122" i="3"/>
  <c r="I40" i="3"/>
  <c r="I96" i="3"/>
  <c r="I24" i="3"/>
  <c r="I131" i="3"/>
  <c r="I100" i="3"/>
  <c r="I36" i="3"/>
  <c r="I147" i="3"/>
  <c r="I78" i="3"/>
  <c r="I95" i="3"/>
  <c r="I142" i="3"/>
  <c r="I141" i="3"/>
  <c r="I102" i="3"/>
  <c r="I77" i="3"/>
  <c r="I21" i="3"/>
  <c r="F1" i="3" l="1"/>
  <c r="O16" i="1" l="1"/>
  <c r="L16" i="1"/>
  <c r="Z16" i="1" l="1"/>
  <c r="Y16" i="1"/>
  <c r="X16" i="1"/>
  <c r="W16" i="1"/>
  <c r="L25" i="1" l="1"/>
  <c r="O25" i="1"/>
  <c r="Y25" i="1" l="1"/>
  <c r="P100" i="1" s="1"/>
  <c r="Z25" i="1"/>
  <c r="Q100" i="1" s="1"/>
  <c r="X25" i="1"/>
  <c r="W25" i="1"/>
  <c r="M100" i="1" s="1"/>
  <c r="N99" i="1" l="1"/>
  <c r="X99" i="1" s="1"/>
  <c r="N100" i="1"/>
  <c r="K9" i="1" s="1"/>
</calcChain>
</file>

<file path=xl/sharedStrings.xml><?xml version="1.0" encoding="utf-8"?>
<sst xmlns="http://schemas.openxmlformats.org/spreadsheetml/2006/main" count="966" uniqueCount="660">
  <si>
    <t>УПАК001</t>
  </si>
  <si>
    <t>УПАК002</t>
  </si>
  <si>
    <t>УПАК003</t>
  </si>
  <si>
    <t>УПАК004</t>
  </si>
  <si>
    <t>УПАК007</t>
  </si>
  <si>
    <t>УПАК008</t>
  </si>
  <si>
    <t>УПАК009</t>
  </si>
  <si>
    <t>УПАК010</t>
  </si>
  <si>
    <t>ТОРГ001</t>
  </si>
  <si>
    <t>ТОРГ008</t>
  </si>
  <si>
    <t>СОПУТ005</t>
  </si>
  <si>
    <t>РЕКЛ001</t>
  </si>
  <si>
    <t>РЕКЛ007</t>
  </si>
  <si>
    <t>ЧИСТ002</t>
  </si>
  <si>
    <t>ЧИСТ004</t>
  </si>
  <si>
    <t>БАР0092</t>
  </si>
  <si>
    <t>БАР0093</t>
  </si>
  <si>
    <t>БАР0094</t>
  </si>
  <si>
    <t>БАР0096</t>
  </si>
  <si>
    <t>БАР0041</t>
  </si>
  <si>
    <t>БАР0051</t>
  </si>
  <si>
    <t>БАР008</t>
  </si>
  <si>
    <t>БАР009</t>
  </si>
  <si>
    <t>ОДН001</t>
  </si>
  <si>
    <t>ОДН002</t>
  </si>
  <si>
    <t>ОДН006</t>
  </si>
  <si>
    <t>ОДН007</t>
  </si>
  <si>
    <t>ОДН009</t>
  </si>
  <si>
    <t>ОДН010</t>
  </si>
  <si>
    <t>ОДН003</t>
  </si>
  <si>
    <t>ОДН004</t>
  </si>
  <si>
    <t>ОДН005</t>
  </si>
  <si>
    <t>ОДН011</t>
  </si>
  <si>
    <t>АЛЬ001</t>
  </si>
  <si>
    <t>АЛЬ003</t>
  </si>
  <si>
    <t>АЛЬ0031</t>
  </si>
  <si>
    <t>АЛЬ005</t>
  </si>
  <si>
    <t>АЛЬ013</t>
  </si>
  <si>
    <t>АЛЬ014</t>
  </si>
  <si>
    <t>АЛЬ007</t>
  </si>
  <si>
    <t>АЛЬ008</t>
  </si>
  <si>
    <t>СОПУТ006</t>
  </si>
  <si>
    <t>АЛЬ011</t>
  </si>
  <si>
    <t>СОПУТ007</t>
  </si>
  <si>
    <t>Бланк заказа</t>
  </si>
  <si>
    <t>Скидка:</t>
  </si>
  <si>
    <t>Вес кофе:</t>
  </si>
  <si>
    <t>Общий вес:</t>
  </si>
  <si>
    <t>Сумма заказа (все листы):</t>
  </si>
  <si>
    <t>________________________________</t>
  </si>
  <si>
    <t>%</t>
  </si>
  <si>
    <t>кг</t>
  </si>
  <si>
    <t>Покупатель</t>
  </si>
  <si>
    <t xml:space="preserve">Город: </t>
  </si>
  <si>
    <t xml:space="preserve">Телефон: </t>
  </si>
  <si>
    <t xml:space="preserve">Комментарий: </t>
  </si>
  <si>
    <t xml:space="preserve">Название компании: </t>
  </si>
  <si>
    <t>упаковки 1 кг</t>
  </si>
  <si>
    <t>в зернах</t>
  </si>
  <si>
    <t>молотый</t>
  </si>
  <si>
    <t>упаковки 250 г</t>
  </si>
  <si>
    <t>цена</t>
  </si>
  <si>
    <t xml:space="preserve"> • Быстрая обработка и отгрузка заказов</t>
  </si>
  <si>
    <t xml:space="preserve"> • Обжарка кофе только под заказ и отгрузка в день обжарки</t>
  </si>
  <si>
    <t>дополнительная
информация</t>
  </si>
  <si>
    <t xml:space="preserve">Трансп. компания: </t>
  </si>
  <si>
    <t>%Кофе</t>
  </si>
  <si>
    <t>Сумма:</t>
  </si>
  <si>
    <t>Вес чая:</t>
  </si>
  <si>
    <t>%Чай</t>
  </si>
  <si>
    <t>Немецкий чай Halssen &amp; Lyon. Упаковка для чая - фольгированные пакеты по 0,5 кг</t>
  </si>
  <si>
    <t>1ЧК001</t>
  </si>
  <si>
    <t>1ЧК0011</t>
  </si>
  <si>
    <t>1ЧК002</t>
  </si>
  <si>
    <t>1ЧК003</t>
  </si>
  <si>
    <t>1ЧК004</t>
  </si>
  <si>
    <t>1ЧК005</t>
  </si>
  <si>
    <t>2ЗК001</t>
  </si>
  <si>
    <t>2ЗК003</t>
  </si>
  <si>
    <t>2ЗК004</t>
  </si>
  <si>
    <t>2ЗК005</t>
  </si>
  <si>
    <t>3ВЧ003</t>
  </si>
  <si>
    <t>4УЧ001</t>
  </si>
  <si>
    <t>4УЧ002</t>
  </si>
  <si>
    <t>4УЧ003</t>
  </si>
  <si>
    <t>6ЧА001</t>
  </si>
  <si>
    <t>6ЧА002</t>
  </si>
  <si>
    <t>6ЧА003</t>
  </si>
  <si>
    <t>6ЧА004</t>
  </si>
  <si>
    <t>6ЧА0041</t>
  </si>
  <si>
    <t>6ЧА005</t>
  </si>
  <si>
    <t>6ЧА006</t>
  </si>
  <si>
    <t>6ЧА007</t>
  </si>
  <si>
    <t>6ЧА009</t>
  </si>
  <si>
    <t>6ЧА010</t>
  </si>
  <si>
    <t>6ЧА011</t>
  </si>
  <si>
    <t>6ЧА012</t>
  </si>
  <si>
    <t>6ЧА013</t>
  </si>
  <si>
    <t>6ЧА015</t>
  </si>
  <si>
    <t>6ЧА016</t>
  </si>
  <si>
    <t>6ЧА018</t>
  </si>
  <si>
    <t>6ЧА019</t>
  </si>
  <si>
    <t>6ЧА020</t>
  </si>
  <si>
    <t>6ЧА022</t>
  </si>
  <si>
    <t>6ЧА023</t>
  </si>
  <si>
    <t>6ЧА024</t>
  </si>
  <si>
    <t>7ЗА001</t>
  </si>
  <si>
    <t>7ЗА002</t>
  </si>
  <si>
    <t>7ЗА003</t>
  </si>
  <si>
    <t>7ЗА005</t>
  </si>
  <si>
    <t>7ЗА006</t>
  </si>
  <si>
    <t>7ЗА008</t>
  </si>
  <si>
    <t>7ЗА010</t>
  </si>
  <si>
    <t>7ЗА016</t>
  </si>
  <si>
    <t>7ЗА011</t>
  </si>
  <si>
    <t>8ФЧ001</t>
  </si>
  <si>
    <t>8ФЧ002</t>
  </si>
  <si>
    <t>8ФЧ003</t>
  </si>
  <si>
    <t>9ЭН003</t>
  </si>
  <si>
    <t>10ТС002</t>
  </si>
  <si>
    <t>10ТС005</t>
  </si>
  <si>
    <t>1ЭС005</t>
  </si>
  <si>
    <t>1ЭС008</t>
  </si>
  <si>
    <t>1ЭС009</t>
  </si>
  <si>
    <t>1ЭС011</t>
  </si>
  <si>
    <t>2_1МЭ007</t>
  </si>
  <si>
    <t>2_1МЭ011</t>
  </si>
  <si>
    <t>2_1МЭ004</t>
  </si>
  <si>
    <t>2_1МЭ005</t>
  </si>
  <si>
    <t>2_1МЭ012</t>
  </si>
  <si>
    <t>2_1МЭ018</t>
  </si>
  <si>
    <t>2_1МЭ013</t>
  </si>
  <si>
    <t>2_1МЭ014</t>
  </si>
  <si>
    <t>3АМ0012</t>
  </si>
  <si>
    <t>6ИН011</t>
  </si>
  <si>
    <t>3АМ006</t>
  </si>
  <si>
    <t>6ИН004</t>
  </si>
  <si>
    <t>3АМ009</t>
  </si>
  <si>
    <t>4АФ005</t>
  </si>
  <si>
    <t>4АФ009</t>
  </si>
  <si>
    <t>5АЗ002</t>
  </si>
  <si>
    <t>5АЗ003</t>
  </si>
  <si>
    <t>5АЗ004</t>
  </si>
  <si>
    <t>7МА005</t>
  </si>
  <si>
    <t>8МИ034</t>
  </si>
  <si>
    <t xml:space="preserve"> </t>
  </si>
  <si>
    <t>заказ</t>
  </si>
  <si>
    <t>цена за 
упаковку</t>
  </si>
  <si>
    <t>Бланк заказа на чай</t>
  </si>
  <si>
    <t>_______________________________________________________</t>
  </si>
  <si>
    <t>УСЛОВИЯ СОТРУДНИЧЕСТВА</t>
  </si>
  <si>
    <t xml:space="preserve"> • Отгрузка осуществляется через любые транспортные компании</t>
  </si>
  <si>
    <t xml:space="preserve"> • Для кофе с каждым заказом при необходимости бесплатно прикладывается:</t>
  </si>
  <si>
    <t xml:space="preserve"> • К каждому кг чая при необходимости бесплатно прикладывается:</t>
  </si>
  <si>
    <t>• При заказе от 10 кг - скидка 10%</t>
  </si>
  <si>
    <t>• При заказе от 25 кг - скидка 20%</t>
  </si>
  <si>
    <t>• При заказе от 50 кг - скидка 30%</t>
  </si>
  <si>
    <t>ПРОИЗВОДСТВО КОФЕ ПОД ВАШИМ БРЕНДОМ</t>
  </si>
  <si>
    <t xml:space="preserve">МЫ ПРЕДЛАГАЕМ: </t>
  </si>
  <si>
    <t xml:space="preserve"> • Большой выбор вариантов упаковки</t>
  </si>
  <si>
    <t>• Пакет с центральным швом (серебристый) </t>
  </si>
  <si>
    <t>Если нужно упаковать ваш заказ в пакеты без дизайна, все что нужно – просто сообщить об этом вместе с заказом. Цена на кофе и условия сотрудничества 
при этом не изменятся. В случае необходимости заказа наклеек с вашим дизайном, сроки и возможность этого нужно обсудить заранее с вашим менеджером.</t>
  </si>
  <si>
    <t>На сегодняшний день наше обжарочное производство – одно из крупнейших в России, что позволяет нам оказывать услуги по обжарке и упаковке кофе 
под торговой маркой заказчиков.</t>
  </si>
  <si>
    <t>Бланк заказа
на сопутствующие товары</t>
  </si>
  <si>
    <r>
      <t xml:space="preserve"> • Упаковка кофе в пакеты без дизайна. 
                  </t>
    </r>
    <r>
      <rPr>
        <sz val="8"/>
        <color indexed="23"/>
        <rFont val="Tahoma"/>
        <family val="2"/>
        <charset val="204"/>
      </rPr>
      <t xml:space="preserve">Минимальная партия в пакетах без дизайна – без ограничения </t>
    </r>
  </si>
  <si>
    <t>тенге</t>
  </si>
  <si>
    <t>Наши преимущества:</t>
  </si>
  <si>
    <t xml:space="preserve"> • Рекламная полиграфия - бесплатно</t>
  </si>
  <si>
    <t xml:space="preserve"> • Мы являемся одним из крупнейших производителей кофе в России</t>
  </si>
  <si>
    <t>Отгрузка:</t>
  </si>
  <si>
    <t xml:space="preserve"> • Кофе отгружается на следующий день после оплаты</t>
  </si>
  <si>
    <t>• Буклеты о качестве и сортах кофе</t>
  </si>
  <si>
    <t>• Наклейки с описанием сорта (10 шт. на кг)</t>
  </si>
  <si>
    <t>Предоставление скидок:</t>
  </si>
  <si>
    <t>Вид</t>
  </si>
  <si>
    <t>Цена</t>
  </si>
  <si>
    <t>Заказ</t>
  </si>
  <si>
    <t>АВТОМАТИЧЕСКИЕ КОФЕМАШИНЫ COLET</t>
  </si>
  <si>
    <t xml:space="preserve">Модель CLT-Q003 </t>
  </si>
  <si>
    <t>Модель CLT-Q004</t>
  </si>
  <si>
    <t>шт</t>
  </si>
  <si>
    <t>Внимание! При заказе бьюшихся товаров мы рекомендуем заказывать жесткую упаковку груза в транспортной компании.
При отказе от жесткой упаковки, мы не можем нести ответственность за сохранность товаров.</t>
  </si>
  <si>
    <t xml:space="preserve"> • Наши цены - лучшее предложение в Казахстане</t>
  </si>
  <si>
    <t>sales@tastycoffee.kz</t>
  </si>
  <si>
    <t xml:space="preserve"> • Профессиональная поддержка</t>
  </si>
  <si>
    <t>www.tastycoffee.kz</t>
  </si>
  <si>
    <t>АРЕНДА</t>
  </si>
  <si>
    <t>СУММА В МЕСЯЦ</t>
  </si>
  <si>
    <t>Q-003</t>
  </si>
  <si>
    <t>Q-004</t>
  </si>
  <si>
    <t>КОФЕ в месяц, кг</t>
  </si>
  <si>
    <t>+7 (727) 329-43-77</t>
  </si>
  <si>
    <t>+7 (727) 345-345-1</t>
  </si>
  <si>
    <t>СЕБЕС-ТЬ ПОРЦИИ</t>
  </si>
  <si>
    <t>КОЛ-ВО ПОРЦИЙ</t>
  </si>
  <si>
    <t>* Состояние: новая или б/у
* Тип: эспрессо, автоматическое приготовление 
* Используемый кофе: зерновой/молотый
* Мощность: 1300 Вт 
* Объем резервуара для воды: 2 л 
* Давление: 15 бар 
* Настройки: Контроль крепости кофе, регулировка порции горячей воды, предварительное смачивание
* Автоматическая декальцинация: есть 
* Возможность приготовления капучино: есть, автоматическое/ручное приготовление
* Стандартная гарантия: 1 год</t>
  </si>
  <si>
    <t>* Состояние: новая или б/у
* Тип: эспрессо, автоматическое приготовление 
* Используемый кофе: зерновой 
* Мощность: 1300 Вт 
* Объем резервуара для воды: 1.2 л 
* Давление: 15 бар 
* Настройки: Контроль крепости кофе, регулировка порции горячей воды, предварительное смачивание 
* Возможность приготовления капучино: есть, автоматическое/ручное приготовление
* Стандартная гарантия: 1 год</t>
  </si>
  <si>
    <t>без рассрочки</t>
  </si>
  <si>
    <t>заказ б/у</t>
  </si>
  <si>
    <t>Рассрочка предоставляется только в г. Алматы, при подписании договора.</t>
  </si>
  <si>
    <t>цена б/у</t>
  </si>
  <si>
    <t>Аренда предоставляется только в г. Алматы, при подписании договора.</t>
  </si>
  <si>
    <t xml:space="preserve"> • Бесплатная доставка по Казахстану</t>
  </si>
  <si>
    <t>от 6 кг. - скидка 10%</t>
  </si>
  <si>
    <t>от 18 кг. - скидка 20%</t>
  </si>
  <si>
    <t>ОБУЧЕНИЕ В ТРЕНИНГ-ЦЕНТРЕ</t>
  </si>
  <si>
    <t>В программу «Бариста» входит:</t>
  </si>
  <si>
    <t xml:space="preserve"> • При оплате аренды за три месяца - 1 кг. кофе в подарок</t>
  </si>
  <si>
    <t>ПОД ОБЪЕМ</t>
  </si>
  <si>
    <t>Условия установки профессиональных кофемашин</t>
  </si>
  <si>
    <t>ЦЕНА упаковки
1 кг</t>
  </si>
  <si>
    <t>если не выбран объем</t>
  </si>
  <si>
    <t>RIMINI ELE
1 группа</t>
  </si>
  <si>
    <t>от</t>
  </si>
  <si>
    <t>RIMINI ELE
2  группы</t>
  </si>
  <si>
    <t>Рассрочка предоставляется только на новые кофемашины, на кофемашины бу рассрочки нет.</t>
  </si>
  <si>
    <t>Позвоните нам мы подберем максимально выгодный для Вас вариант.</t>
  </si>
  <si>
    <t>Особенностью модели является большой четкий дисплей с яркой подсветкой. Показания на дисплее разделены на две части. Правая часть показывает вес, а левая ― время (таймер). В комплект входит специальный резиновый коврик для защиты и заваривания кофе, и 2 батарейки типа AAA.
Размеры 19.5 x 13 x 3 см. Точность весов — 0,1 грамма. Максимальный вес взвешивания — 3 кг. Цвет – черный</t>
  </si>
  <si>
    <t>• Наклейки с описанием сорта  (10 шт. на каждую упаковку по 1 кг сортов для фильтра)</t>
  </si>
  <si>
    <t xml:space="preserve"> • Скидка предоставляется на кофе и шоколад, на сопутствующие товары и чай скидок нет</t>
  </si>
  <si>
    <t>• При заказе от 350 кг - скидка 35%</t>
  </si>
  <si>
    <t xml:space="preserve"> • Для удобства при заказе вы можете сами проставить скидку, соответсвующую вашему заказу, в верхней части бланка заказа,</t>
  </si>
  <si>
    <t xml:space="preserve">   и все цены автоматически пересчитаются уже с учетом скидки</t>
  </si>
  <si>
    <t xml:space="preserve"> • Скидки на сорта недели не распространяются</t>
  </si>
  <si>
    <r>
      <t xml:space="preserve"> • Упаковка кофе в пакеты с дизайном заказчика. 
                  </t>
    </r>
    <r>
      <rPr>
        <sz val="8"/>
        <color indexed="23"/>
        <rFont val="Tahoma"/>
        <family val="2"/>
        <charset val="204"/>
      </rPr>
      <t>На все виды пакетов мы можем клеить наклейки с вашим дизайном и сами следить за постоянным наличием таких наклеек на складе. 
                  Регулярные закупки от 100 кг/мес. в течение 3 месяцев</t>
    </r>
  </si>
  <si>
    <t xml:space="preserve">                • Пакет с плоским дном и ZIP-замком (черный)</t>
  </si>
  <si>
    <t xml:space="preserve">                • Пакет с плоским дном и ZIP-замком (крафт)</t>
  </si>
  <si>
    <t xml:space="preserve">                • Пакет с плоским дном и ZIP-замком (белый)</t>
  </si>
  <si>
    <t xml:space="preserve"> • Скидка рассчитывается на общий сборный заказ кофе и чая из любых сортов:</t>
  </si>
  <si>
    <t>Горячий шоколад "Tasty Coffee", 500 г</t>
  </si>
  <si>
    <t>Состав: сахар, алкализованный какао-порошок (31,7%)</t>
  </si>
  <si>
    <t>Сенсорный дисплей. Микрометрическая регулировка помола. Система порционной дозировки. Регулировка степени помола с помощью зажимного кольца. Плоские жернова. Диаметр жерновов 58 мм. Емкость бункера для кофе в зёрнах: 0,6 кг Ширина 24 см Х глубина 16,9 см Х высота 47,3 см</t>
  </si>
  <si>
    <t>Поставьте вашу скидку:</t>
  </si>
  <si>
    <t>Скидка расчитывается ни общий вес шоколада</t>
  </si>
  <si>
    <t>Весы Timemore подходят для взвешивания кофе и чая. Водонепроницаемая рабочая поверхность, LED-дисплей, таймер заваривания. Весы автоматически отключаются в случае простоя свыше 5 минут: это предостережёт от излишней траты заряда аккумулятора. Размеры 15 x 13 x 2,6 см Максимальный вес взвешивания — 2 кг. Цвет – черный</t>
  </si>
  <si>
    <t>Сенсорный дисплей.
Микрометрическая регулировка помола. Система порционной дозировки.
Регулировка степени помола с помощью зажимного кольца.
Плоские жернова. Диаметр жерновов  58 мм.  
Емкость бункера для кофе в зёрнах: 0,6 кг
Ширина 24 см Х глубина 16,9 см Х высота 47,3 см</t>
  </si>
  <si>
    <t xml:space="preserve">Горячий шоколад </t>
  </si>
  <si>
    <t xml:space="preserve">• История кофе, его виды. Сбор и обработка плодов
• Обжарка 
• Смеси
• Виды кофе машин, кофеварок и кофемолок
• Оборудование бариста
• Помол: виды помола, от чего зависит качество, настройка помола
• Приготовление идеально эспрессо: дозировка, трамбовка, экстракция
• Приготовление напитков на основе эспрессо: ристретто, лунго, допио, американо
• Взбивание молочной пенки
• Приготовление напитков с молоком: каппучино, латте
• Латте-арт (база)
• Коктейли на основе кофе
Обучение длится 4 дня по 60-90 минут, стоимость обучения от 2-х человек - 29 000 тг., 
стоимость индивидуального обучения - 40 000 тг, </t>
  </si>
  <si>
    <t>рекомендуем</t>
  </si>
  <si>
    <t>Christmas Blend (250 г)</t>
  </si>
  <si>
    <t>Без кофеина</t>
  </si>
  <si>
    <t>Флорал</t>
  </si>
  <si>
    <t>популярный</t>
  </si>
  <si>
    <t>Бариста</t>
  </si>
  <si>
    <t>Бэрри</t>
  </si>
  <si>
    <t>Гурме</t>
  </si>
  <si>
    <t>Милд (20% робуста)</t>
  </si>
  <si>
    <t>Паганини (25% робуста)</t>
  </si>
  <si>
    <t>Арома (40% робуста)</t>
  </si>
  <si>
    <t>МОНОСОРТА ДЛЯ ЭСПРЕССО</t>
  </si>
  <si>
    <t>Бразилия Можиана</t>
  </si>
  <si>
    <t>Бразилия Серрадо</t>
  </si>
  <si>
    <t>Колумбия Дулима</t>
  </si>
  <si>
    <t>Гватемала Фэнси</t>
  </si>
  <si>
    <t>новый</t>
  </si>
  <si>
    <t>Гватемала Блу Айярза Нат</t>
  </si>
  <si>
    <t>Мексика Чьяпас</t>
  </si>
  <si>
    <t>сорт недели</t>
  </si>
  <si>
    <t>Коста-Рика Сан Рафаэль</t>
  </si>
  <si>
    <t>Гондурас Сан Маркос</t>
  </si>
  <si>
    <t>Эфиопия Оромия</t>
  </si>
  <si>
    <t>Эфиопия Иргачефф Нат</t>
  </si>
  <si>
    <t>Уганда Рувензори Нат</t>
  </si>
  <si>
    <t>Вьетнам Тай Нгуен</t>
  </si>
  <si>
    <t>МИКРОЛОТЫ ДЛЯ ЭСПРЕССО</t>
  </si>
  <si>
    <t>Бразилия Фазенда Монтанари</t>
  </si>
  <si>
    <t>Перу Монте Верде Нат</t>
  </si>
  <si>
    <t>Гондурас Кабальеро Нат</t>
  </si>
  <si>
    <t>Эфиопия Анасора</t>
  </si>
  <si>
    <t>Эфиопия Валичу Вачу Нат</t>
  </si>
  <si>
    <t>Эфиопия Симеон Абай Анаэробная</t>
  </si>
  <si>
    <t>СМЕСИ ПО СТЕПЕНИ ОБЖАРКИ</t>
  </si>
  <si>
    <t>Верона</t>
  </si>
  <si>
    <t>Французская обжарка</t>
  </si>
  <si>
    <t>Итальянская обжарка</t>
  </si>
  <si>
    <t>СМЕСИ ДЛЯ ВЕНДИНГА</t>
  </si>
  <si>
    <t>Вендинг (50% робуста)</t>
  </si>
  <si>
    <t>ЦЕНТРАЛЬНАЯ И ЮЖНАЯ АМЕРИКА</t>
  </si>
  <si>
    <t>Бразилия Суль-де-Минас</t>
  </si>
  <si>
    <t>Бразилия Да Рока</t>
  </si>
  <si>
    <t>Колумбия Уила</t>
  </si>
  <si>
    <t>Гватемала Акатенанго</t>
  </si>
  <si>
    <t>Коста-Рика Тарразу</t>
  </si>
  <si>
    <t>АФРИКА</t>
  </si>
  <si>
    <t>Кения АА Маунт</t>
  </si>
  <si>
    <t>Эфиопия Иргачефф</t>
  </si>
  <si>
    <t>Эфиопия Сидамо</t>
  </si>
  <si>
    <t>Руанда Мутетели</t>
  </si>
  <si>
    <t>Уганда Сипи Фоллз</t>
  </si>
  <si>
    <t>АЗИЯ</t>
  </si>
  <si>
    <t>Индия Малабарский муссон</t>
  </si>
  <si>
    <t>Мьянма Иванган</t>
  </si>
  <si>
    <t>Суматра Гайо</t>
  </si>
  <si>
    <t>МАРАГОДЖИПЫ</t>
  </si>
  <si>
    <t>Марагоджип Никарагуа</t>
  </si>
  <si>
    <t>Марагоджип Мексика</t>
  </si>
  <si>
    <t>МИКРОЛОТЫ</t>
  </si>
  <si>
    <t>Колумбия Ла Прадера</t>
  </si>
  <si>
    <t>Колумбия Эль Рефуджио Нат</t>
  </si>
  <si>
    <t>Гондурас Лас Ломас Нат</t>
  </si>
  <si>
    <t>Коста-Рика Карлос Монтеро Нат</t>
  </si>
  <si>
    <t>Коста-Рика Асьенда Сонора Нат</t>
  </si>
  <si>
    <t>Кения Рукира</t>
  </si>
  <si>
    <t>Кения Муруе Кавутири</t>
  </si>
  <si>
    <t>Эфиопия Банко Готете</t>
  </si>
  <si>
    <t>Эфиопия Банко Готете Гидро Нат</t>
  </si>
  <si>
    <t>Замбия Нсунзу Нат</t>
  </si>
  <si>
    <t>Эфиопия Бале Маунтин Нат</t>
  </si>
  <si>
    <t>Руанда Умарадже Нат</t>
  </si>
  <si>
    <t>Руанда Ремера Нат</t>
  </si>
  <si>
    <t>Ява Фринса Коллектив</t>
  </si>
  <si>
    <t>МИКРОЛОТЫ ПО 100 Г</t>
  </si>
  <si>
    <t>Колумбия Гейша Ла Негрита (упаковка 100 г)</t>
  </si>
  <si>
    <t>Панама Гейша Камбера (упаковка 100 г)</t>
  </si>
  <si>
    <t>РОБУСТА</t>
  </si>
  <si>
    <t>Робуста Уганда</t>
  </si>
  <si>
    <t>УПАКОВКА 10 КАПСУЛ</t>
  </si>
  <si>
    <t>Эфиопия Сонколле Нат</t>
  </si>
  <si>
    <t>Бразилия Монтанари</t>
  </si>
  <si>
    <t>Колумбия Ла Фрагуа</t>
  </si>
  <si>
    <t>УПАКОВКА 10 ДРИП-ПАКЕТОВ</t>
  </si>
  <si>
    <t>Дрип-пакеты Эфиопия Идидо Нат</t>
  </si>
  <si>
    <t>Дрип-пакеты Ява Фринса Коллектив Лактик</t>
  </si>
  <si>
    <t>Дрип-пакеты Колумбия Ла Кабана</t>
  </si>
  <si>
    <t>Цены действительны с 12 по 19 декабря 2020 г.</t>
  </si>
  <si>
    <t>ЭСПРЕССО-СМЕСИ</t>
  </si>
  <si>
    <t>упакова 10 капсул</t>
  </si>
  <si>
    <t>ЧАЙ</t>
  </si>
  <si>
    <t/>
  </si>
  <si>
    <t>Каскара Коста-Рика (сушеная мякоть кофейных ягод, упаковка 250 грамм)</t>
  </si>
  <si>
    <t>ЧЕРНЫЙ ЧАЙ</t>
  </si>
  <si>
    <t>Английский завтрак (упаковка 250 г Индия)</t>
  </si>
  <si>
    <t>Вьетнамский ОР (упаковка 250 г Вьетнам)</t>
  </si>
  <si>
    <t>Дянь Хун (упаковка 250 г Китай)</t>
  </si>
  <si>
    <t>Индия Ассам Дижу (упаковка 250 г Германия)</t>
  </si>
  <si>
    <t>сорт месяца</t>
  </si>
  <si>
    <t>Цейлон Нувара Элия ((упаковка 250 г Германия)</t>
  </si>
  <si>
    <t>Цейлон Рухуна (упаковка 250 г Германия)</t>
  </si>
  <si>
    <t>Юннань Империал (упаковка 250 г Китай)</t>
  </si>
  <si>
    <t>ЗЕЛЕНЫЙ ЧАЙ</t>
  </si>
  <si>
    <t>Ганпаудер (упаковка 250 г Китай)</t>
  </si>
  <si>
    <t>Матча (Япония)</t>
  </si>
  <si>
    <t>Моли Хуа Ча (Жасминовый) (Китай)</t>
  </si>
  <si>
    <t>Бай Мао Хоу (упаковка 250 г) (Китай)</t>
  </si>
  <si>
    <t>Сенча (Китай)</t>
  </si>
  <si>
    <t>Чун Ми (упаковка 250 г Китай)</t>
  </si>
  <si>
    <t>ВЯЗАНЫЙ ЧАЙ</t>
  </si>
  <si>
    <t>Белый лотос (Китай)</t>
  </si>
  <si>
    <t>Юй Лун Тао Клубника с клевером (упаковка 250 г Китай)</t>
  </si>
  <si>
    <t>УЛУН</t>
  </si>
  <si>
    <t>Женьшень Улун Выдержанный (упаковка 250 г Китай)</t>
  </si>
  <si>
    <t>Тегуаньинь (упаковка 250 Китай)</t>
  </si>
  <si>
    <t>Улун Молочный (упаковка 250 Китай)</t>
  </si>
  <si>
    <t>ЧЕРНЫЙ АРОМАТИЗИРОВАННЫЙ ЧАЙ</t>
  </si>
  <si>
    <t>Азиатские пряности (упаковка 250 г Германия)</t>
  </si>
  <si>
    <t>Амурский барбарис (упаковка 250 г Германия)</t>
  </si>
  <si>
    <t>Апельсиновое печенье (упаковка 250 г Германия)</t>
  </si>
  <si>
    <t>Горная мята (упаковка 250 г Германия)</t>
  </si>
  <si>
    <t>Граф Суворов (упаковка 250 г Россия)</t>
  </si>
  <si>
    <t>Дикая Вишня (упаковка 250 г Германия)</t>
  </si>
  <si>
    <t>Екатерина Великая (упаковка 250 г Россия)</t>
  </si>
  <si>
    <t>Золотая жемчужина (упаковка 250 г Германия)</t>
  </si>
  <si>
    <t>Императорский (упакова 250 г Россия)</t>
  </si>
  <si>
    <t>Карибская смесь (упаковка 250 г Германия)</t>
  </si>
  <si>
    <t>Клубника со сливками (упаковка 250 г Россия)</t>
  </si>
  <si>
    <t>Королевская смесь (упаковка 250 г Германия)</t>
  </si>
  <si>
    <t>Красный Апельсин (Германия)</t>
  </si>
  <si>
    <t>Лимон упаковка (упаковка 250 г  Россия)</t>
  </si>
  <si>
    <t>Лунный замок (упаковка 250 г  Германия)</t>
  </si>
  <si>
    <t>Мечта Клеопатры (упаковка 250 г Германия)</t>
  </si>
  <si>
    <t>Мишки Гамми (упаковка 250 г Германия)</t>
  </si>
  <si>
    <t>Чабрец (упаковка 250 г Россия)</t>
  </si>
  <si>
    <t>Черная смородина (упаковка 250 г Германия)</t>
  </si>
  <si>
    <t>Эрл Грей упаковка (упаковка 250 г Шри-Ланка)</t>
  </si>
  <si>
    <t>Ягодный микс (упаковка 250 г Германия)</t>
  </si>
  <si>
    <t>1001 ночь (упаковка 250 г Россия)</t>
  </si>
  <si>
    <t>ЗЕЛЕНЫЙ АРОМАТИЗИРОВАННЫЙ ЧАЙ</t>
  </si>
  <si>
    <t>Дыня Карамель (упаковка 250 г Россия)</t>
  </si>
  <si>
    <t>Жасминовый сад (Германия)</t>
  </si>
  <si>
    <t>Золотой самовар (упаковка 250 г Германия)</t>
  </si>
  <si>
    <t>Клубника со сливками (Германия)</t>
  </si>
  <si>
    <t>Лайм и женьшень (упаковка 250 г Россия)</t>
  </si>
  <si>
    <t>Моргентау (упаковка 250 г Россия)</t>
  </si>
  <si>
    <t>Персиковый рай (упаковка 250 г Россия)</t>
  </si>
  <si>
    <t>Силуэт (упаковка 250 г Россия)</t>
  </si>
  <si>
    <t>Японская липа (упаковка 250 г Россия)</t>
  </si>
  <si>
    <t>ФРУКТОВЫЙ ЧАЙ</t>
  </si>
  <si>
    <t>Вишневый пунш (упаковка 250 г Россия)</t>
  </si>
  <si>
    <t>Глинтвейн упаковка 250 г (упаковка 250 г Россия)</t>
  </si>
  <si>
    <t>Дерзкий фрукт (упаковка 250 г Россия)</t>
  </si>
  <si>
    <t>ТРАВЯНЫЕ СМЕСИ</t>
  </si>
  <si>
    <t>Гречишный упаковка 250 г (Китай)</t>
  </si>
  <si>
    <t>Здоровье (упаковка 250 г Россия)</t>
  </si>
  <si>
    <t>Тонизирующий (упаковка 250 г Россия)</t>
  </si>
  <si>
    <t>Имбирный лимонник упаковка 250 г (Россия)</t>
  </si>
  <si>
    <t>Успокаивающий (упаковка 250 г Россия)</t>
  </si>
  <si>
    <t>ПУЭР</t>
  </si>
  <si>
    <t>Пуэр Медаль 10 лет (упаковка 250 г Китай)</t>
  </si>
  <si>
    <t>Шен Пуэр (упаковка 250 г Китай)</t>
  </si>
  <si>
    <t>Белый пуэр (упаковка 250 г Китай)</t>
  </si>
  <si>
    <t>Пуэр Юннань 3 года (упаковка 250 г Китай)</t>
  </si>
  <si>
    <t>УПАКОВКА</t>
  </si>
  <si>
    <t>Фасовочный пакет Tasty Coffee 150 г (100 шт.)</t>
  </si>
  <si>
    <t>Крафт-бумага, слой пленки внутри 7х21х4 см</t>
  </si>
  <si>
    <t>Фасовочный пакет Tasty Coffee 250 г (100 шт.)</t>
  </si>
  <si>
    <t>Крафт-бумага, слой пленки внутри 8х23х5 см</t>
  </si>
  <si>
    <t>Фасовочный пакет без дизайна 150 г (100 шт.)</t>
  </si>
  <si>
    <t>Фасовочный пакет без дизайна 250 г (100 шт.)</t>
  </si>
  <si>
    <t>Фирменный п/э пакет с прорубной ручкой</t>
  </si>
  <si>
    <t>Толщина пленки 50 мкм 30х40 см Из биоразлагаемого материала</t>
  </si>
  <si>
    <t>Фирменный п/э пакет-майка</t>
  </si>
  <si>
    <t>Толщина пленки 30 мкм 28х48 см</t>
  </si>
  <si>
    <t>Фирменный бумажный пакет с ручками</t>
  </si>
  <si>
    <t>Плотная крафт-бумага 35х26х15 см</t>
  </si>
  <si>
    <t>Клип-лента для закрытия пакетов (1000 шт)</t>
  </si>
  <si>
    <t>Цвет белый Длина 12 см</t>
  </si>
  <si>
    <t>Подарочная коробка</t>
  </si>
  <si>
    <t>Подарочная коробка из плотного картона на 2 упаковки кофе по 250 г 25х20х6 см</t>
  </si>
  <si>
    <t>СОПУТСТВУЮЩИЕ ТОВАРЫ</t>
  </si>
  <si>
    <t>Сахар в стиках с логотипом, 5 г
Упаковка 10 кг (2000 шт по 5 г)</t>
  </si>
  <si>
    <t>Сахар тростниковый в стиках с логотипом, 5 г
Упаковка 10 кг (2000 шт по 5 г)</t>
  </si>
  <si>
    <t>Сахар в стиках без логотипа, 5 г
Упаковка 10 кг (2000 шт по 5 г)</t>
  </si>
  <si>
    <t>Шоколад 5 г с логотипом
Упаковка 1,25 кг (250 шт по 5 г)</t>
  </si>
  <si>
    <t>РЕКЛАМА</t>
  </si>
  <si>
    <t>Буклет о сортах кофе</t>
  </si>
  <si>
    <t>Рекомендации по выбору сортов кофе, информация о компании</t>
  </si>
  <si>
    <t>Книжка-руководство по основным 
способам приготовления кофе</t>
  </si>
  <si>
    <t>Формат А6, краткие иллюстрированные руководства по основным способам приготовления</t>
  </si>
  <si>
    <t>Чехол фирменный для iPhone 7 белый</t>
  </si>
  <si>
    <t>Чехол фирменный для iPhone 7+ белый</t>
  </si>
  <si>
    <t>Чехол фирменный для iPhone X белый</t>
  </si>
  <si>
    <t>Чехол фирменный для iPhone 11 белый</t>
  </si>
  <si>
    <t>Чехол фирменный для iPhone 7 черный</t>
  </si>
  <si>
    <t>Чехол фирменный для iPhone 7+ черный</t>
  </si>
  <si>
    <t>Чехол фирменный для iPhone X черный</t>
  </si>
  <si>
    <t>Чехол фирменный для iPhone 11 черный</t>
  </si>
  <si>
    <t>Сумка-шоппер</t>
  </si>
  <si>
    <t>Размер: 40х35 см Состав: 100% хлопок Стирка ручная или без отжима до 30 градусов</t>
  </si>
  <si>
    <t>Блокнот фирменный</t>
  </si>
  <si>
    <t>Блокнот в клетку, 72 стр. Размеры: 15,5х11 см. Материал: искуственная кожа</t>
  </si>
  <si>
    <t>Фирменный закатной значок</t>
  </si>
  <si>
    <t>Темпер, Кемекс</t>
  </si>
  <si>
    <t>СРЕДСТВА ДЛЯ ЧИСТКИ</t>
  </si>
  <si>
    <t>Чистящее средство для кофемашин 
(в порошке) 900 г</t>
  </si>
  <si>
    <t>Чистящее средство для очистки блока подачи и выпускного клапана кофеварочных машин эспрессо</t>
  </si>
  <si>
    <t xml:space="preserve">Чистящее средство для кофемашин 
(в таблетках) 100 таблеток </t>
  </si>
  <si>
    <t>Чистящее средство для кофемолок 
(в таблетках) 430 г</t>
  </si>
  <si>
    <t>Чистящее средство для очистки жерновов кофемолок</t>
  </si>
  <si>
    <t>Чистящее средство для автоматических 
кофемашин (в таблетках) 16 г</t>
  </si>
  <si>
    <t>Чистящее средство для очистки от накипи и кофейных масел. 8 таблеток по 2 грамма</t>
  </si>
  <si>
    <t>Чистящее средство для декальцинации 
(в порошке)</t>
  </si>
  <si>
    <t>Средство для удаления накипи с внутренних частей оборудования и нагревательных элементов Упаковка 200 грамм</t>
  </si>
  <si>
    <t>Капсулы для чистки кофемашин Nespresso</t>
  </si>
  <si>
    <t>Средство для удаления остатков кофе и кофейных масел с внутренних частей кофемашин Nespresso. 5 чистящих капсул в упаковке.</t>
  </si>
  <si>
    <t>Щетка для чистки групп кофемашины</t>
  </si>
  <si>
    <t>Слепой фильтр для холдера</t>
  </si>
  <si>
    <t>Заглушка в холдер стальная. Диаметр - 58 мм.</t>
  </si>
  <si>
    <t>АКСЕССУАРЫ БАРИСТА</t>
  </si>
  <si>
    <t>Автоматический темпер Puqpress Q1</t>
  </si>
  <si>
    <t>Обеспечивает равномерный темпинг и стабильно высокое качество эспрессо. Подходит для всех портафильтров. Можно настроить давление от 10 до 30 кг с шагом в 5 кг</t>
  </si>
  <si>
    <t>Темпер Tasty Coffee, 58 мм</t>
  </si>
  <si>
    <t>Основание - плоское, нерж.сталь. Ручка - дерево. С логотипом Tasty Coffee.</t>
  </si>
  <si>
    <t>Темпер Tasty Coffee, 57 мм</t>
  </si>
  <si>
    <t>Темпер Tasty Coffee, 53 мм</t>
  </si>
  <si>
    <t>Темпер Barista Hustle 58,4 мм</t>
  </si>
  <si>
    <t>Изготовлен из анодированного и нержавеющей стали. Двойной фланец помогает держать темпер в строго вертикальном положении. Упакован в футляр на молнии. Вес 250 г. Диаметр 58,4 мм</t>
  </si>
  <si>
    <t>Темпер Classix Pro с ограничителем, 58 мм</t>
  </si>
  <si>
    <t>Пуш темпер из нержавеющей стали с плоским основанием и регулируемой глубиной для темперовки кофе без перекоса. Диаметр темпера - 58,4 мм.</t>
  </si>
  <si>
    <t>Разравниватель Classix Pro, 58 мм</t>
  </si>
  <si>
    <t>Разравниватель молотого кофе в портафильтре холдера с тремя лопастями. Глубина регулируется. Диаметр разравнивателя - 58,4 мм.</t>
  </si>
  <si>
    <t>Фильтр-корзина VST, 15 г</t>
  </si>
  <si>
    <t>Фильтр-корзина VST, 18 г</t>
  </si>
  <si>
    <t>Фильтр-корзина VST, 20 г</t>
  </si>
  <si>
    <t>Питчер для молока ILSA, 300 мл (черный)</t>
  </si>
  <si>
    <t>Питчер для молока ILSA, 600 мл (черный)</t>
  </si>
  <si>
    <t>Питчер для молока Joefrex, 90 мл</t>
  </si>
  <si>
    <t>Питчер для молока, 350 мл</t>
  </si>
  <si>
    <t>Питчер для молока, 600 мл</t>
  </si>
  <si>
    <t>TDS-метр для проверки жесткости воды</t>
  </si>
  <si>
    <t>Автоматическая температурная компенсация Функция удержания результатов измерений для удобства измерения и считывания результатов Автоотключение через 10 минут бездействия</t>
  </si>
  <si>
    <t>Цифровой рН-метр для измерения щелочи</t>
  </si>
  <si>
    <t>Коврик для темпинга JoeFrex</t>
  </si>
  <si>
    <t>Нок-бокс для отработанного кофе Cafelat</t>
  </si>
  <si>
    <t>Нок-бокс из пластика
Цвет черный</t>
  </si>
  <si>
    <t>Ложка для каппинга Rhinowares</t>
  </si>
  <si>
    <t>Ложка для каппинга TIAMO </t>
  </si>
  <si>
    <t>Материал: нержавеющая сталь Длина: 16 см Ширина: 4,5 см</t>
  </si>
  <si>
    <t>Чашка для каппинга Barista Hustle</t>
  </si>
  <si>
    <t>Изготовлена из пластика HDPE. Вмещает 12 грамм кофе и 200 грамм горячей воды. Вес чашки 45 г.</t>
  </si>
  <si>
    <t>ПОСУДА</t>
  </si>
  <si>
    <t>Кружка KeepCup Doppio, 340 мл</t>
  </si>
  <si>
    <t>Многоразовая кружка для горячих и холодных напитков. Кружка покрыта тонким слоем полиэтилена, изготовлена из экологичного пластика подлежащего вторичной переработке, снабжена герметичной крышкой с клапаном и специальным ободком из силикона</t>
  </si>
  <si>
    <t>Кружка KeepCup Doppio, 454 мл</t>
  </si>
  <si>
    <t>Чашка фарфоровая ES Cup, 140 мл</t>
  </si>
  <si>
    <t>Угол наклона стенок 7 градусов, круглое дно. Материал: фарфор Цвет: жѐлтый, бирюзовый Подходит для посудомоечной машины.</t>
  </si>
  <si>
    <t>Чашка фарфоровая ES Cup, 280 мл</t>
  </si>
  <si>
    <t>Кофейная пара для капучино Ancap, 180 мл</t>
  </si>
  <si>
    <t>Материал: толстостенный фарфор, сохраняющий кофе горячим длительное время. У чашек округлое дно и специальная форма. Подходит для посудомоечной машины.</t>
  </si>
  <si>
    <t>Кофейная пара для латте Ancap, 350 мл</t>
  </si>
  <si>
    <t>Термокружка Kinto черная, 350 мл</t>
  </si>
  <si>
    <t>Термокружка из нержавеющей стали с двойными стенками и вакуумной изоляцией. Сохранение температуры горячих и холодных напитков в течение 6 часов. Порошковое покрытие для защиты от царапин</t>
  </si>
  <si>
    <t>Кружка фарфоровая Loveramics, 250 мл</t>
  </si>
  <si>
    <t>Многоразовая фарфоровая кружка с силиконовой крышкой и двойными стенками с воздушной прослойкой. Цвет: черный. Подходит для посудомоечной машины.</t>
  </si>
  <si>
    <t>Кружка KeepCup Вrew стекло, 340 мл</t>
  </si>
  <si>
    <t>Многоразовая кружка для горячих и холодных напитков из закалѐнного стекла. Кружка снабжена герметичной крышкой с клапаном и специальным ободком из силикона.</t>
  </si>
  <si>
    <t>Кружка Ecoffee cup, 350 мл</t>
  </si>
  <si>
    <t>Кружка из бамбукового волокна и кукурузного крахмала. Плотно закрывающаяся силиконовая крышка. Подходит для использования в посудомоечной машине. Цвет: черный</t>
  </si>
  <si>
    <t>ОДНОРАЗОВАЯ ПОСУДА</t>
  </si>
  <si>
    <t>Фирменный бумажный стаканчик, 
250 мл (упаковка 50 шт)</t>
  </si>
  <si>
    <t>Диаметр 80 мм Однослойный плотный картон</t>
  </si>
  <si>
    <t>Фирменный бумажный стаканчик, 
400 мл (упаковка 50 шт)</t>
  </si>
  <si>
    <t>Диаметр 90 мм Однослойный плотный картон</t>
  </si>
  <si>
    <t>Фирменный бумажный стаканчик
биоразлагаемый, 250 мл (упаковка 22 штуки)</t>
  </si>
  <si>
    <t>Диаметр: 80 мм Материал: двухслойный плотный картон</t>
  </si>
  <si>
    <t>Фирменный бумажный стаканчик
биоразлагаемый, 350 мл (упаковка 22 штуки)</t>
  </si>
  <si>
    <t>Диаметр: 90 мм Материал: двухслойный плотный картон</t>
  </si>
  <si>
    <t>Бумажный стаканчик белый, 
250 мл (упаковка 50 шт)</t>
  </si>
  <si>
    <t>Бумажный стаканчик белый, 
350 мл (упаковка 50 шт)</t>
  </si>
  <si>
    <t>Бумажный стаканчик белый, 
400 мл (упаковка 50 шт)</t>
  </si>
  <si>
    <t>Бумажный крафт стаканчик (двухслойный), 
250 мл (упаковка 35 шт)</t>
  </si>
  <si>
    <t>Диаметр 80 мм Двухслойный плотный картон</t>
  </si>
  <si>
    <t>Бумажный крафт стаканчик (двухслойный), 
400 мл (упаковка 35 шт)</t>
  </si>
  <si>
    <t>Диаметр 90 мм Двухслойный плотный картон</t>
  </si>
  <si>
    <t>Крышка для бумажного стаканчика, 80 мм
(упаковка 100 шт)</t>
  </si>
  <si>
    <t>Крышка для стаканчиков на 250 мл</t>
  </si>
  <si>
    <t>Крышка для бумажного стаканчика, 90 мм 
(упаковка 100 шт)</t>
  </si>
  <si>
    <t>Крышка для стаканчиков на 400 мл</t>
  </si>
  <si>
    <t>Размешиватель деревянный 
(упаковка 1000 шт)</t>
  </si>
  <si>
    <t>Дерево Длина 18 см</t>
  </si>
  <si>
    <t>Подставка-переноска для двух одноразовых 
стаканов (упаковка 150 шт)</t>
  </si>
  <si>
    <t>Прессованый картон</t>
  </si>
  <si>
    <t>Капхолдер (упаковка 100 шт)</t>
  </si>
  <si>
    <t>Материал: гофрокартон</t>
  </si>
  <si>
    <t>АЛЬТЕРНАТИВНЫЕ СПОСОБЫ ПРИГОТОВЛЕНИЯ</t>
  </si>
  <si>
    <t>Аэропресс</t>
  </si>
  <si>
    <t>В комплект входит 350 фильтров, подставка для хранения фильтров, мерная ложка, ложка для размешивания, воронка для молотого кофе, сумочка с застежкой</t>
  </si>
  <si>
    <t>Аэропресс Go</t>
  </si>
  <si>
    <t>Компактная версия аэропресса, которую удобно брать в поездки. В комплекте кружка-стакан с силиконовой крышкой, в которую помещается собранный аэропрес</t>
  </si>
  <si>
    <t>Кемекс на 400 мл</t>
  </si>
  <si>
    <t>Классический кемекс на три чашки на 400 мл Высота 22 см, диаметр 8 см</t>
  </si>
  <si>
    <t>Воронка Hario (пластиковая)</t>
  </si>
  <si>
    <t>Классический пуровер Hario на 1-4 чашки Белый пластик</t>
  </si>
  <si>
    <t>Воронка Hario (керамическая белая)</t>
  </si>
  <si>
    <t>Классический пуровер Hario на 1-4 чашки Белая керамика</t>
  </si>
  <si>
    <t xml:space="preserve">Воронка Hario (керамическая чѐрная) </t>
  </si>
  <si>
    <t>Классический пуровер Hario на 1-4 чашки Материал: керамика</t>
  </si>
  <si>
    <t>Воронка Hario (керамическая красная)</t>
  </si>
  <si>
    <t>Классический пуровер Hario на 1-4 чашки Красная керамика</t>
  </si>
  <si>
    <t>Воронка Hario (медная)</t>
  </si>
  <si>
    <t>Классический пуровер Hario на 1-4 чашки Медь</t>
  </si>
  <si>
    <t>Чайник сервировочный Hario</t>
  </si>
  <si>
    <t>Стеклянный сервировочый чайник на 600 мл</t>
  </si>
  <si>
    <t>Чайник Fellow STAGG EKG</t>
  </si>
  <si>
    <t>Электрический чайник объёмом 0,9 л. Материал: корпус и крышка из нержавеющей стали, пластиковая основа Диапазон температур: 57-100 C, поддержание тепла до 60 минут ЖК-экран и опция Brew Stopwatch</t>
  </si>
  <si>
    <t>Чайник Brewista Smart Pour Digital, 1,2 л</t>
  </si>
  <si>
    <t>Электрический чайник для заваривания кофе. Цифровая база для настройки и контроля температуры. Функция автоматического запуска. Предварительно настроенные температурные режимы для популярных горячих напитков. Функция таймера для отсчета времени.</t>
  </si>
  <si>
    <t>Чайник Буоно Hario</t>
  </si>
  <si>
    <t>Чайник для удобного приготовления кофе альтернативными методами заваривания объемом 1 литр</t>
  </si>
  <si>
    <t>Чайник Hario металлический</t>
  </si>
  <si>
    <t>Сервировочный чайник из нержавеющей стали на 550 мл. Поддержание тепла: 10 часов</t>
  </si>
  <si>
    <t>Чайник Classix Pro</t>
  </si>
  <si>
    <t>Чайник для удобного приготовления кофе альтернативными методами заваривания объемом 0,6 литра Выполнен из нержавеющей стали</t>
  </si>
  <si>
    <t>Френч-пресс Timemore белый, 450 мл</t>
  </si>
  <si>
    <t>Материал: колба из боросиликатного стекла и каркас из термостойкого пластика. Фильтр с диаметром отверстий 0,35 мм. Объем 450 мл.</t>
  </si>
  <si>
    <t>Френч-пресс на 350 мл</t>
  </si>
  <si>
    <t>Материал: корпус - пластик, колба - стекло</t>
  </si>
  <si>
    <t>Френч-пресс на 600 мл</t>
  </si>
  <si>
    <t>Френч-пресс на 1000 мл</t>
  </si>
  <si>
    <t>Турка медная, 70 мл</t>
  </si>
  <si>
    <t>Материал: медь, внутри олово</t>
  </si>
  <si>
    <t>Турка медная, 200 мл</t>
  </si>
  <si>
    <t>Турка медная, 380 мл</t>
  </si>
  <si>
    <t>Турка медная, 500 мл</t>
  </si>
  <si>
    <t>Турка керамическая 
Ceraflame, 150 мл</t>
  </si>
  <si>
    <t>Турка керамическая 
Ceraflame, 240 мл</t>
  </si>
  <si>
    <t>Турка керамическая 
Ceraflame, 350 мл</t>
  </si>
  <si>
    <t xml:space="preserve">Капельная кофеварка Moccamaster </t>
  </si>
  <si>
    <t>Кофеварка со стеклянным сервером и автоматическим предсмачиванием кофе Объем: 1,25 литра (10 чашек) Страна производитель: Нидерланды Размеры: 17х36х32 см Вес: 2,8 кг</t>
  </si>
  <si>
    <t>Капельная кофеварка Marco Bru</t>
  </si>
  <si>
    <t>Термос Airpot Bravilor Bonamat</t>
  </si>
  <si>
    <t>Материал корпуса нержавеющая сталь Стеклянная колба Вакуумная помпа Объем 2,2л Размеры 16,4x37,8 см</t>
  </si>
  <si>
    <t>ФИЛЬТРЫ</t>
  </si>
  <si>
    <t>Фильтры для капельных кофеварок (Волна)</t>
  </si>
  <si>
    <t>Фильтры для больших капельных кофеварок Подходят для большинства моделей с объемом приготовления кофе от 1 до 3 литров 250 фильтров в упаковке</t>
  </si>
  <si>
    <t>Фильтры для капельных кофеварок Melitta 
(размер 1х4) отбеленные</t>
  </si>
  <si>
    <t>80 фильтров в упаковке</t>
  </si>
  <si>
    <t>Бумажные фильтры Hario
для заваривания в чашке</t>
  </si>
  <si>
    <t>Фильтры в форме конуса для заваривания кофе или чая в чашке. 22 фильтра в упаковке</t>
  </si>
  <si>
    <t>Бумажные фильтры Hario VCF-02</t>
  </si>
  <si>
    <t>Бумажные фильтры для воронки Hario 100 фильтров в упаковке</t>
  </si>
  <si>
    <t>Фильтры для кемекса на 400 мл</t>
  </si>
  <si>
    <t>Фильтры в форме полумесяца, очищенные кислородом 100 фильтров в упаковке</t>
  </si>
  <si>
    <t>Фильтры для аэропресса</t>
  </si>
  <si>
    <t>Фильтры для ручной кофеварки аэропресс, 350 шт</t>
  </si>
  <si>
    <t xml:space="preserve">Фильтр-пакеты для чая                    </t>
  </si>
  <si>
    <t>Упаковка 100 штук</t>
  </si>
  <si>
    <t>ВЕСЫ</t>
  </si>
  <si>
    <t>Весы Classix Pro</t>
  </si>
  <si>
    <t>Весы с точностью измерения до 0,1 грамма и таймером. В комплект входит резиновая накладка на платформу 13х17,4 см Максимальный вес: 3000 г</t>
  </si>
  <si>
    <t>Весы TIAMO</t>
  </si>
  <si>
    <t>Весы с точностью измерения до 0,1 грамма и таймером. Дисплей с подсветкой.В комплект входит специальная подставка-поддон для заваривания кофе и 2 батарейки типа AAA. 12х20 см Максимальный вес: 3000 г</t>
  </si>
  <si>
    <t>Весы Hario</t>
  </si>
  <si>
    <t>Весы с точностью до 0,1 грамма и таймером 14х19 см Максимальный вес: 2000 г</t>
  </si>
  <si>
    <t>Весы Brewista Smart Scale II</t>
  </si>
  <si>
    <t>Весы с точностью измерения до 0,1 грамма и таймером. Ширина 12,5 см Х длина 10,5 см Водостойкие Вcтроенный аккумулятор, подзарядка от USB Максимальный вес: 2000 г</t>
  </si>
  <si>
    <t>Весы Acaia Pearl</t>
  </si>
  <si>
    <t>Весы с точностью до 0,1 грамма и таймером, высокой скоростью реакции и возможностью подключения к смартфонам для составления профилей приготовления кофе альтернативными способами 16х16 см Максимальный вес: 2000 г</t>
  </si>
  <si>
    <t xml:space="preserve">Весы Acaia Lunar                    </t>
  </si>
  <si>
    <t>Весы с точностью до 0,1 грамма и таймером, высокой скоростью реакции и возможностью подключения к смартфонам для составления профилей приготовления кофе альтернативными способами 10,5х10,5 см Максимальный вес: 2000 г</t>
  </si>
  <si>
    <t xml:space="preserve">Электронные весы Timemore </t>
  </si>
  <si>
    <t>Цифровые весы с таймером</t>
  </si>
  <si>
    <t>КОФЕМАШИНЫ</t>
  </si>
  <si>
    <t>Кофемашина Nivona CafeRomatica NICR 530</t>
  </si>
  <si>
    <t>Давление насоса 15 бар Ручное управление приготовлением капучино Съемный варочный блок для повышения качества очистки Цифровой символьный диалоговый дисплей Ширина 39,5 см Х глубина 29,6 см Х высота 53,6 см Объем бойлера 2,2 л Мощность 1,45 кВт Вес 9,5 кг</t>
  </si>
  <si>
    <t>Кофемашина Nivona CafeRomatica NICR 680</t>
  </si>
  <si>
    <t>Регулируемый по высоте узел подачи кофе до 14см Автоматические программы промывки системы фильтр для воды Claris Контейнер для молока на 1 л Ширина 39,5 см Х глубина 29,6 см Х высота 53,6 см Объем бойлера 2,2 л Мощность 1,45 кВт Вес 9,5 кг</t>
  </si>
  <si>
    <t>Фильтр для воды Nivona NIRF 700</t>
  </si>
  <si>
    <t>Защищает кофемашину и продлевает срок ее службы Меньший уровень накипи Ширина 4,5 см Х длина 4,5 см Х высота 15 см Вес 0,09 кг</t>
  </si>
  <si>
    <t>Кофемашина OTTIMA
2 группы</t>
  </si>
  <si>
    <t>Отличная двухгруппная кофемашина по соотношению цена-качество. Ширина 71 см Х глубина 52 см Х высота 42 см Объем бойлера 11,5 л, мощность 2,6 кВт Вес 50 кг</t>
  </si>
  <si>
    <t>Кофемашина Nuova Simonelli Appia 
2 группы (низкие группы)</t>
  </si>
  <si>
    <t>Полуавтоматическая рожковая кофемашина с двумя группами Ширина 78 см Х глубина 54,5 см Х высота 53 см Объем бойлера 11 л Мощность 3000 Вт Вес 65 кг</t>
  </si>
  <si>
    <t>RIMINI ELE 2G NE 25 2V
2 группы</t>
  </si>
  <si>
    <t>Надежные технические характеристики, а, также приятный внешний вид, кофемашины делают ее, отличным приобретением для современного ресторана, бара, а также, кофейни.</t>
  </si>
  <si>
    <t>RIMINI ELE 1G NE 25
1 группа</t>
  </si>
  <si>
    <t>Одногруппная автоматическая модель, цвет черный,
бойлер 8  л, 1 трубка для пара, 1 кран для кипятка,
подогрев чашек, противокапельная система.
Возможность установить чашку до 92 мм в высоту.
В комплекте: 1 холдер для одной чашки, 1 холдер для 2х чашек.</t>
  </si>
  <si>
    <t>КОФЕМОЛКИ</t>
  </si>
  <si>
    <t xml:space="preserve">Кофемолка Cunill Tranquilo Tron </t>
  </si>
  <si>
    <t>Без бункера для молотого кофе, с таймером помола в холдер Плоские стальные жернова Производительность: 100 г/мин Емкость бункера для кофе: 500 г Ширина 17 см Х глубина 34 см Х высота 41 см</t>
  </si>
  <si>
    <t>Кофемолка Baratza Encore</t>
  </si>
  <si>
    <t>Конические стальные жернова Производительность: 50 г/мин Емкость бункера для кофе: 250 г Ширина 12 см Х глубина 16 см Х высота 35 см</t>
  </si>
  <si>
    <t>Кофемолка Baratza Sette 30</t>
  </si>
  <si>
    <t>Конические стальные жернова All Purpose Производительность: 200 г/мин Емкость бункера для кофе: 300 г 30 ступеней настройки помола Ширина 13 см Х глубина 24 см Х высота 40 см</t>
  </si>
  <si>
    <t>Кофемолка Fiorenzato F4 E NANO черная</t>
  </si>
  <si>
    <t>Кофемолка Fiorenzato F64e</t>
  </si>
  <si>
    <t>Кофемолка ручная Hario MSS-1DTB (черная)</t>
  </si>
  <si>
    <t>Керамические жернова Точная регулировка степени помола Объем: 24 г помолотого кофе (на 2 порции) Ширина 7,6 см Х глубина 7,6 см Х высота 17,8 см</t>
  </si>
  <si>
    <t>Кофемолка ручная Timemore Chestnut</t>
  </si>
  <si>
    <t>Конические жернова из нержавеющей стали. Широкий диапазон настройки помола Объем: до 25 г кофе Высота 16 см, диаметр 5,2 см. Материал корпуса:алюминий</t>
  </si>
  <si>
    <t>Кофемолка ручная Timemore Slim black</t>
  </si>
  <si>
    <t>Конические жернова из нержавеющей стали. Пошаговая точная механическая настройка помола Объем: до 20 г кофе Высота 16 см, диаметр 4,5 см. Материал корпуса:алюминий</t>
  </si>
  <si>
    <t>Кофемолка ручная Timemore Nano Gold</t>
  </si>
  <si>
    <t>Конические жернова из нержавеющей стали. Пошаговая точная механическая настройка помола Складная ручка Объем: до 16 г кофе Высота 13 см, диаметр 4,5 см. Материал корпуса:алюминий</t>
  </si>
  <si>
    <t>Кофемолка ручная Porlex Tall</t>
  </si>
  <si>
    <t>Керамические жернова Точная регулировка степени помола Объем: 30 г помолотого кофе Ширина 4,8 см Х глубина 4,8 см Х высота 19,1 см</t>
  </si>
  <si>
    <t>Кофемолка ручная Porlex Mini</t>
  </si>
  <si>
    <t>Керамические жернова Точная регулировка степени помола Объем: 20-24 г помолотого кофе Ширина 4,7 см Х глубина 4,7 см Х высота 13,0 см</t>
  </si>
  <si>
    <t>КНИГИ</t>
  </si>
  <si>
    <t>Книга "Пособие профессионального
баристы" Рао С.</t>
  </si>
  <si>
    <t>Издательство Студии Артемия Лебедева Твердый переплет Объем — 200 стр. Формат — 144×216 мм</t>
  </si>
  <si>
    <t>Книга "Про все, кроме эспрессо", Рао С.</t>
  </si>
  <si>
    <t>Издательство Студии Артемия Лебедева Объем — 160 стр. Формат — 150х222 мм</t>
  </si>
  <si>
    <t>Книга "Всемирный атлас кофе"
Хоффманн Дж.</t>
  </si>
  <si>
    <t>Издательство Пальмира. Санкт-Петербург, 2018 г. Твердый переплет Объем — 256 стр. Формат — 260x210x20 мм</t>
  </si>
  <si>
    <t>Книга "Кофе как профессия"
Хоффманн Дж.</t>
  </si>
  <si>
    <t>Издательство Пальмира. Санкт-Петербург, 2019 г. Твердый переплет Объем — 214 стр. Формат — 258x205x18 мм</t>
  </si>
  <si>
    <t>Книга "Крафтовый кофе"
Исто Дж.</t>
  </si>
  <si>
    <t>Издательство «Любимое дело». Москва, 2018 г. Твердый переплет Объем — 294 стр. Формат — 220x150x27 мм</t>
  </si>
  <si>
    <t>ДЛЯ БИЗНЕСА</t>
  </si>
  <si>
    <t>ДЛЯ ОФИСА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</si>
</sst>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_₽_-;\-* #,##0\ _₽_-;_-* &quot;-&quot;\ _₽_-;_-@_-"/>
    <numFmt numFmtId="165" formatCode="_-* #,##0.00\ _₽_-;\-* #,##0.00\ _₽_-;_-* &quot;-&quot;??\ _₽_-;_-@_-"/>
    <numFmt numFmtId="166" formatCode="#,##0.00&quot;р.&quot;"/>
    <numFmt numFmtId="167" formatCode="_-* #,##0\ _₽_-;\-* #,##0\ _₽_-;_-* &quot;-&quot;??\ _₽_-;_-@_-"/>
    <numFmt numFmtId="168" formatCode="_-* #,##0_р_._-;\-* #,##0_р_._-;_-* &quot;-&quot;??_р_._-;_-@_-"/>
    <numFmt numFmtId="169" formatCode="_-* #,##0.0\ _₽_-;\-* #,##0.0\ _₽_-;_-* &quot;-&quot;??\ _₽_-;_-@_-"/>
    <numFmt numFmtId="170" formatCode="[$-419]d\ mmm;@"/>
  </numFmts>
  <fonts count="65" x14ac:knownFonts="1">
    <font>
      <sz val="11"/>
      <color theme="1"/>
      <name val="Calibri"/>
      <family val="2"/>
      <charset val="204"/>
      <scheme val="minor"/>
    </font>
    <font>
      <sz val="10"/>
      <name val="Tahoma"/>
      <family val="2"/>
      <charset val="204"/>
    </font>
    <font>
      <sz val="8"/>
      <color indexed="8"/>
      <name val="Tahoma"/>
      <family val="2"/>
      <charset val="204"/>
    </font>
    <font>
      <b/>
      <sz val="8"/>
      <color indexed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indexed="8"/>
      <name val="Tahoma"/>
      <family val="2"/>
      <charset val="204"/>
    </font>
    <font>
      <sz val="11"/>
      <color indexed="9"/>
      <name val="Tahoma"/>
      <family val="2"/>
      <charset val="204"/>
    </font>
    <font>
      <sz val="8"/>
      <color indexed="23"/>
      <name val="Tahoma"/>
      <family val="2"/>
      <charset val="204"/>
    </font>
    <font>
      <sz val="11"/>
      <color indexed="23"/>
      <name val="Tahoma"/>
      <family val="2"/>
      <charset val="204"/>
    </font>
    <font>
      <sz val="8"/>
      <color indexed="8"/>
      <name val="Tahoma"/>
      <family val="2"/>
      <charset val="204"/>
    </font>
    <font>
      <sz val="8"/>
      <color indexed="9"/>
      <name val="Tahoma"/>
      <family val="2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color indexed="8"/>
      <name val="Tahoma"/>
      <family val="2"/>
      <charset val="204"/>
    </font>
    <font>
      <b/>
      <sz val="11"/>
      <color indexed="8"/>
      <name val="Tahoma"/>
      <family val="2"/>
      <charset val="204"/>
    </font>
    <font>
      <b/>
      <sz val="11"/>
      <color indexed="9"/>
      <name val="Tahoma"/>
      <family val="2"/>
      <charset val="204"/>
    </font>
    <font>
      <sz val="8"/>
      <name val="Arial"/>
      <family val="2"/>
    </font>
    <font>
      <b/>
      <sz val="9"/>
      <color indexed="8"/>
      <name val="Tahoma"/>
      <family val="2"/>
      <charset val="204"/>
    </font>
    <font>
      <sz val="11"/>
      <color indexed="9"/>
      <name val="Calibri"/>
      <family val="2"/>
      <charset val="204"/>
    </font>
    <font>
      <sz val="8"/>
      <color indexed="9"/>
      <name val="Tahoma"/>
      <family val="2"/>
      <charset val="204"/>
    </font>
    <font>
      <sz val="8"/>
      <color indexed="23"/>
      <name val="Tahoma"/>
      <family val="2"/>
      <charset val="204"/>
    </font>
    <font>
      <sz val="10"/>
      <color indexed="23"/>
      <name val="Tahoma"/>
      <family val="2"/>
      <charset val="204"/>
    </font>
    <font>
      <b/>
      <sz val="9"/>
      <color indexed="8"/>
      <name val="Tahoma"/>
      <family val="2"/>
      <charset val="204"/>
    </font>
    <font>
      <sz val="11"/>
      <color rgb="FFFF0000"/>
      <name val="Calibri"/>
      <family val="2"/>
      <charset val="204"/>
      <scheme val="minor"/>
    </font>
    <font>
      <sz val="8"/>
      <color rgb="FFFF0000"/>
      <name val="Tahoma"/>
      <family val="2"/>
      <charset val="204"/>
    </font>
    <font>
      <sz val="10"/>
      <name val="Arial Cyr"/>
      <charset val="204"/>
    </font>
    <font>
      <sz val="8"/>
      <color theme="0"/>
      <name val="Tahoma"/>
      <family val="2"/>
      <charset val="204"/>
    </font>
    <font>
      <b/>
      <sz val="12"/>
      <color theme="0"/>
      <name val="Tahoma"/>
      <family val="2"/>
      <charset val="204"/>
    </font>
    <font>
      <sz val="11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sz val="11"/>
      <name val="Tahoma"/>
      <family val="2"/>
      <charset val="204"/>
    </font>
    <font>
      <sz val="8"/>
      <color theme="1"/>
      <name val="Tahoma"/>
      <family val="2"/>
      <charset val="204"/>
    </font>
    <font>
      <b/>
      <sz val="10"/>
      <color theme="0"/>
      <name val="Tahoma"/>
      <family val="2"/>
      <charset val="204"/>
    </font>
    <font>
      <b/>
      <sz val="11"/>
      <color theme="0"/>
      <name val="Tahoma"/>
      <family val="2"/>
      <charset val="204"/>
    </font>
    <font>
      <sz val="6"/>
      <color theme="1"/>
      <name val="Tahoma"/>
      <family val="2"/>
      <charset val="204"/>
    </font>
    <font>
      <u/>
      <sz val="10"/>
      <color indexed="12"/>
      <name val="Arial Cyr"/>
      <charset val="204"/>
    </font>
    <font>
      <b/>
      <u/>
      <sz val="10"/>
      <color rgb="FF002060"/>
      <name val="Tahoma"/>
      <family val="2"/>
      <charset val="204"/>
    </font>
    <font>
      <u/>
      <sz val="8"/>
      <name val="Tahoma"/>
      <family val="2"/>
      <charset val="204"/>
    </font>
    <font>
      <sz val="8"/>
      <color theme="0" tint="-0.499984740745262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theme="1" tint="0.499984740745262"/>
      <name val="Tahoma"/>
      <family val="2"/>
      <charset val="204"/>
    </font>
    <font>
      <sz val="8"/>
      <color theme="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7"/>
      <color rgb="FF5F5F5F"/>
      <name val="Tahoma"/>
      <family val="2"/>
      <charset val="204"/>
    </font>
    <font>
      <sz val="9"/>
      <color theme="1"/>
      <name val="Tahoma"/>
      <family val="2"/>
      <charset val="204"/>
    </font>
    <font>
      <b/>
      <sz val="14"/>
      <color indexed="9"/>
      <name val="Tahoma"/>
      <family val="2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8"/>
      <color theme="0" tint="-0.34998626667073579"/>
      <name val="Tahoma"/>
      <family val="2"/>
      <charset val="204"/>
    </font>
    <font>
      <b/>
      <u/>
      <sz val="8"/>
      <name val="Tahoma"/>
      <family val="2"/>
      <charset val="204"/>
    </font>
    <font>
      <b/>
      <sz val="8"/>
      <color theme="1"/>
      <name val="Tahoma"/>
      <family val="2"/>
      <charset val="204"/>
    </font>
    <font>
      <b/>
      <u/>
      <sz val="11"/>
      <color theme="4" tint="-0.499984740745262"/>
      <name val="Calibri"/>
      <family val="2"/>
      <charset val="204"/>
      <scheme val="minor"/>
    </font>
    <font>
      <b/>
      <sz val="1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8"/>
      <color theme="1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11"/>
      <color theme="0" tint="-0.499984740745262"/>
      <name val="Tahoma"/>
      <family val="2"/>
      <charset val="204"/>
    </font>
    <font>
      <sz val="7"/>
      <color indexed="23"/>
      <name val="Tahoma"/>
      <family val="2"/>
      <charset val="204"/>
    </font>
    <font>
      <sz val="11"/>
      <name val="Calibri"/>
      <family val="2"/>
      <charset val="204"/>
      <scheme val="minor"/>
    </font>
    <font>
      <sz val="11"/>
      <color theme="0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/>
      <right/>
      <top/>
      <bottom style="dotted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6" fillId="0" borderId="0" applyNumberFormat="0" applyFill="0" applyBorder="0" applyAlignment="0" applyProtection="0">
      <alignment vertical="top"/>
      <protection locked="0"/>
    </xf>
    <xf numFmtId="165" fontId="40" fillId="0" borderId="0" applyFont="0" applyFill="0" applyBorder="0" applyAlignment="0" applyProtection="0"/>
    <xf numFmtId="0" fontId="45" fillId="0" borderId="0" applyNumberFormat="0" applyFill="0" applyBorder="0" applyAlignment="0" applyProtection="0"/>
  </cellStyleXfs>
  <cellXfs count="526">
    <xf numFmtId="0" fontId="0" fillId="0" borderId="0" xfId="0"/>
    <xf numFmtId="0" fontId="6" fillId="2" borderId="0" xfId="0" applyFont="1" applyFill="1"/>
    <xf numFmtId="0" fontId="9" fillId="2" borderId="0" xfId="0" applyFont="1" applyFill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0" fillId="2" borderId="0" xfId="0" applyFill="1"/>
    <xf numFmtId="0" fontId="4" fillId="2" borderId="0" xfId="0" applyFont="1" applyFill="1" applyBorder="1" applyAlignment="1" applyProtection="1">
      <alignment vertical="top"/>
      <protection hidden="1"/>
    </xf>
    <xf numFmtId="0" fontId="12" fillId="0" borderId="0" xfId="0" applyFont="1"/>
    <xf numFmtId="0" fontId="20" fillId="2" borderId="0" xfId="0" applyFont="1" applyFill="1" applyBorder="1" applyProtection="1">
      <protection hidden="1"/>
    </xf>
    <xf numFmtId="0" fontId="9" fillId="2" borderId="0" xfId="0" applyFont="1" applyFill="1" applyBorder="1" applyAlignment="1">
      <alignment horizontal="center"/>
    </xf>
    <xf numFmtId="0" fontId="4" fillId="2" borderId="0" xfId="0" applyFont="1" applyFill="1" applyBorder="1" applyAlignment="1" applyProtection="1">
      <alignment horizontal="left"/>
      <protection hidden="1"/>
    </xf>
    <xf numFmtId="0" fontId="4" fillId="2" borderId="0" xfId="0" applyFont="1" applyFill="1" applyBorder="1" applyAlignment="1" applyProtection="1">
      <protection hidden="1"/>
    </xf>
    <xf numFmtId="4" fontId="4" fillId="2" borderId="0" xfId="0" applyNumberFormat="1" applyFont="1" applyFill="1" applyBorder="1" applyAlignment="1" applyProtection="1">
      <protection hidden="1"/>
    </xf>
    <xf numFmtId="2" fontId="2" fillId="2" borderId="0" xfId="0" applyNumberFormat="1" applyFont="1" applyFill="1" applyBorder="1" applyAlignment="1" applyProtection="1">
      <alignment vertical="top"/>
      <protection hidden="1"/>
    </xf>
    <xf numFmtId="0" fontId="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alignment horizontal="left" vertical="top"/>
      <protection hidden="1"/>
    </xf>
    <xf numFmtId="0" fontId="2" fillId="2" borderId="0" xfId="0" applyFont="1" applyFill="1"/>
    <xf numFmtId="0" fontId="2" fillId="2" borderId="0" xfId="0" applyFont="1" applyFill="1" applyAlignment="1">
      <alignment vertical="top"/>
    </xf>
    <xf numFmtId="0" fontId="6" fillId="2" borderId="0" xfId="0" applyFont="1" applyFill="1" applyProtection="1">
      <protection hidden="1"/>
    </xf>
    <xf numFmtId="0" fontId="9" fillId="2" borderId="0" xfId="0" applyFont="1" applyFill="1" applyBorder="1" applyAlignment="1">
      <alignment horizontal="center" vertical="center"/>
    </xf>
    <xf numFmtId="166" fontId="14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vertical="center"/>
    </xf>
    <xf numFmtId="0" fontId="0" fillId="2" borderId="0" xfId="0" applyFill="1" applyAlignment="1"/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top"/>
    </xf>
    <xf numFmtId="0" fontId="16" fillId="2" borderId="0" xfId="0" applyFont="1" applyFill="1" applyBorder="1" applyAlignment="1">
      <alignment vertical="center"/>
    </xf>
    <xf numFmtId="0" fontId="9" fillId="3" borderId="15" xfId="0" applyFont="1" applyFill="1" applyBorder="1" applyAlignment="1">
      <alignment horizontal="center" vertical="center"/>
    </xf>
    <xf numFmtId="0" fontId="16" fillId="3" borderId="16" xfId="0" applyFont="1" applyFill="1" applyBorder="1" applyAlignment="1">
      <alignment vertical="center"/>
    </xf>
    <xf numFmtId="0" fontId="6" fillId="3" borderId="16" xfId="0" applyFont="1" applyFill="1" applyBorder="1" applyAlignment="1">
      <alignment vertical="center"/>
    </xf>
    <xf numFmtId="0" fontId="6" fillId="3" borderId="17" xfId="0" applyFont="1" applyFill="1" applyBorder="1" applyAlignment="1">
      <alignment vertical="center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right"/>
      <protection hidden="1"/>
    </xf>
    <xf numFmtId="0" fontId="12" fillId="0" borderId="0" xfId="0" applyFont="1" applyAlignment="1">
      <alignment vertical="top"/>
    </xf>
    <xf numFmtId="0" fontId="1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1" fontId="25" fillId="0" borderId="0" xfId="0" applyNumberFormat="1" applyFont="1" applyFill="1" applyBorder="1" applyAlignment="1" applyProtection="1">
      <alignment horizontal="right" vertical="center" shrinkToFit="1"/>
      <protection locked="0"/>
    </xf>
    <xf numFmtId="2" fontId="4" fillId="0" borderId="0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0" xfId="0" applyFont="1" applyFill="1" applyBorder="1" applyProtection="1">
      <protection hidden="1"/>
    </xf>
    <xf numFmtId="2" fontId="2" fillId="0" borderId="0" xfId="0" applyNumberFormat="1" applyFont="1" applyFill="1" applyBorder="1" applyAlignment="1" applyProtection="1">
      <alignment horizontal="right" vertical="center" shrinkToFit="1"/>
      <protection hidden="1"/>
    </xf>
    <xf numFmtId="0" fontId="14" fillId="0" borderId="0" xfId="0" applyFont="1" applyFill="1" applyBorder="1" applyProtection="1">
      <protection hidden="1"/>
    </xf>
    <xf numFmtId="0" fontId="3" fillId="0" borderId="0" xfId="0" applyFont="1" applyFill="1" applyBorder="1" applyAlignment="1" applyProtection="1">
      <alignment horizontal="center" wrapText="1"/>
      <protection hidden="1"/>
    </xf>
    <xf numFmtId="1" fontId="3" fillId="0" borderId="0" xfId="0" applyNumberFormat="1" applyFont="1" applyFill="1" applyBorder="1" applyAlignment="1" applyProtection="1">
      <alignment horizontal="center" wrapText="1"/>
      <protection hidden="1"/>
    </xf>
    <xf numFmtId="0" fontId="5" fillId="0" borderId="0" xfId="0" applyFont="1" applyFill="1" applyBorder="1" applyAlignment="1" applyProtection="1">
      <alignment horizontal="center" wrapText="1"/>
      <protection hidden="1"/>
    </xf>
    <xf numFmtId="0" fontId="4" fillId="4" borderId="0" xfId="0" applyFont="1" applyFill="1" applyBorder="1" applyProtection="1">
      <protection hidden="1"/>
    </xf>
    <xf numFmtId="0" fontId="29" fillId="0" borderId="0" xfId="0" applyFont="1" applyProtection="1">
      <protection hidden="1"/>
    </xf>
    <xf numFmtId="0" fontId="29" fillId="5" borderId="0" xfId="0" applyFont="1" applyFill="1" applyProtection="1">
      <protection hidden="1"/>
    </xf>
    <xf numFmtId="0" fontId="29" fillId="5" borderId="0" xfId="0" applyFont="1" applyFill="1" applyBorder="1" applyAlignment="1" applyProtection="1">
      <protection hidden="1"/>
    </xf>
    <xf numFmtId="0" fontId="29" fillId="5" borderId="3" xfId="0" applyFont="1" applyFill="1" applyBorder="1" applyAlignment="1" applyProtection="1">
      <protection hidden="1"/>
    </xf>
    <xf numFmtId="0" fontId="1" fillId="0" borderId="0" xfId="4" applyFont="1" applyFill="1" applyProtection="1">
      <protection hidden="1"/>
    </xf>
    <xf numFmtId="0" fontId="38" fillId="0" borderId="0" xfId="4" applyFont="1" applyFill="1" applyBorder="1" applyAlignment="1" applyProtection="1">
      <alignment horizontal="left" vertical="center"/>
      <protection hidden="1"/>
    </xf>
    <xf numFmtId="0" fontId="1" fillId="0" borderId="3" xfId="4" applyFont="1" applyFill="1" applyBorder="1" applyProtection="1">
      <protection hidden="1"/>
    </xf>
    <xf numFmtId="1" fontId="4" fillId="0" borderId="3" xfId="0" applyNumberFormat="1" applyFont="1" applyFill="1" applyBorder="1" applyAlignment="1" applyProtection="1">
      <alignment horizontal="center" vertical="center" wrapText="1"/>
      <protection hidden="1"/>
    </xf>
    <xf numFmtId="16" fontId="2" fillId="0" borderId="2" xfId="0" applyNumberFormat="1" applyFont="1" applyFill="1" applyBorder="1" applyAlignment="1" applyProtection="1">
      <alignment horizontal="center" vertical="center"/>
      <protection hidden="1"/>
    </xf>
    <xf numFmtId="0" fontId="4" fillId="0" borderId="2" xfId="0" applyFont="1" applyFill="1" applyBorder="1" applyAlignment="1" applyProtection="1">
      <alignment horizontal="center" vertical="center"/>
      <protection locked="0"/>
    </xf>
    <xf numFmtId="164" fontId="21" fillId="2" borderId="0" xfId="0" applyNumberFormat="1" applyFont="1" applyFill="1" applyBorder="1" applyAlignment="1" applyProtection="1">
      <alignment horizontal="left" vertical="center"/>
      <protection hidden="1"/>
    </xf>
    <xf numFmtId="0" fontId="25" fillId="2" borderId="0" xfId="0" applyFont="1" applyFill="1" applyProtection="1">
      <protection hidden="1"/>
    </xf>
    <xf numFmtId="0" fontId="25" fillId="2" borderId="0" xfId="0" applyFont="1" applyFill="1" applyAlignment="1" applyProtection="1">
      <alignment vertical="center"/>
      <protection hidden="1"/>
    </xf>
    <xf numFmtId="0" fontId="35" fillId="0" borderId="0" xfId="0" applyFont="1" applyAlignment="1" applyProtection="1">
      <alignment horizontal="center" wrapText="1"/>
      <protection hidden="1"/>
    </xf>
    <xf numFmtId="0" fontId="0" fillId="2" borderId="0" xfId="0" applyFill="1" applyProtection="1"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24" fillId="2" borderId="0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0" fillId="0" borderId="0" xfId="0" applyProtection="1"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16" fillId="3" borderId="1" xfId="0" applyFont="1" applyFill="1" applyBorder="1" applyAlignment="1" applyProtection="1">
      <alignment vertical="center"/>
      <protection hidden="1"/>
    </xf>
    <xf numFmtId="0" fontId="6" fillId="3" borderId="1" xfId="0" applyFont="1" applyFill="1" applyBorder="1" applyAlignment="1" applyProtection="1">
      <alignment vertical="center"/>
      <protection hidden="1"/>
    </xf>
    <xf numFmtId="0" fontId="6" fillId="3" borderId="5" xfId="0" applyFont="1" applyFill="1" applyBorder="1" applyAlignment="1" applyProtection="1">
      <alignment vertical="center"/>
      <protection hidden="1"/>
    </xf>
    <xf numFmtId="0" fontId="0" fillId="3" borderId="11" xfId="0" applyFill="1" applyBorder="1" applyProtection="1">
      <protection hidden="1"/>
    </xf>
    <xf numFmtId="0" fontId="24" fillId="4" borderId="0" xfId="0" applyFont="1" applyFill="1" applyBorder="1" applyProtection="1">
      <protection hidden="1"/>
    </xf>
    <xf numFmtId="0" fontId="11" fillId="2" borderId="0" xfId="1" applyNumberFormat="1" applyFont="1" applyFill="1" applyBorder="1" applyAlignment="1" applyProtection="1">
      <alignment horizontal="left" vertical="top"/>
      <protection hidden="1"/>
    </xf>
    <xf numFmtId="0" fontId="8" fillId="2" borderId="2" xfId="0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hidden="1"/>
    </xf>
    <xf numFmtId="0" fontId="25" fillId="4" borderId="0" xfId="0" applyFont="1" applyFill="1" applyBorder="1" applyProtection="1">
      <protection hidden="1"/>
    </xf>
    <xf numFmtId="0" fontId="7" fillId="3" borderId="1" xfId="0" applyFont="1" applyFill="1" applyBorder="1" applyAlignment="1" applyProtection="1">
      <alignment horizontal="center" vertical="center"/>
      <protection hidden="1"/>
    </xf>
    <xf numFmtId="0" fontId="7" fillId="3" borderId="7" xfId="0" applyFont="1" applyFill="1" applyBorder="1" applyAlignment="1" applyProtection="1">
      <alignment vertical="center"/>
      <protection hidden="1"/>
    </xf>
    <xf numFmtId="0" fontId="0" fillId="2" borderId="10" xfId="0" applyFill="1" applyBorder="1" applyProtection="1">
      <protection hidden="1"/>
    </xf>
    <xf numFmtId="0" fontId="0" fillId="3" borderId="12" xfId="0" applyFill="1" applyBorder="1" applyProtection="1">
      <protection hidden="1"/>
    </xf>
    <xf numFmtId="0" fontId="27" fillId="5" borderId="15" xfId="0" applyFont="1" applyFill="1" applyBorder="1" applyAlignment="1" applyProtection="1">
      <alignment vertical="center"/>
      <protection hidden="1"/>
    </xf>
    <xf numFmtId="0" fontId="33" fillId="5" borderId="16" xfId="0" applyFont="1" applyFill="1" applyBorder="1" applyAlignment="1" applyProtection="1">
      <alignment horizontal="center" vertical="center" wrapText="1"/>
      <protection hidden="1"/>
    </xf>
    <xf numFmtId="0" fontId="27" fillId="5" borderId="16" xfId="0" applyFont="1" applyFill="1" applyBorder="1" applyAlignment="1" applyProtection="1">
      <alignment vertical="center"/>
      <protection hidden="1"/>
    </xf>
    <xf numFmtId="0" fontId="21" fillId="2" borderId="3" xfId="0" applyFont="1" applyFill="1" applyBorder="1" applyAlignment="1" applyProtection="1">
      <alignment vertical="center" wrapText="1"/>
      <protection hidden="1"/>
    </xf>
    <xf numFmtId="0" fontId="8" fillId="2" borderId="2" xfId="0" applyFont="1" applyFill="1" applyBorder="1" applyAlignment="1" applyProtection="1">
      <alignment vertical="center" wrapText="1"/>
      <protection hidden="1"/>
    </xf>
    <xf numFmtId="0" fontId="14" fillId="0" borderId="2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Border="1" applyProtection="1"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Border="1" applyAlignment="1" applyProtection="1">
      <alignment vertical="center" wrapText="1"/>
      <protection hidden="1"/>
    </xf>
    <xf numFmtId="0" fontId="2" fillId="2" borderId="2" xfId="0" applyFont="1" applyFill="1" applyBorder="1" applyAlignment="1" applyProtection="1">
      <alignment horizontal="left" vertical="center" wrapText="1"/>
      <protection hidden="1"/>
    </xf>
    <xf numFmtId="0" fontId="21" fillId="2" borderId="2" xfId="0" applyFont="1" applyFill="1" applyBorder="1" applyAlignment="1" applyProtection="1">
      <alignment vertical="center" wrapText="1"/>
      <protection hidden="1"/>
    </xf>
    <xf numFmtId="0" fontId="8" fillId="0" borderId="2" xfId="0" applyFont="1" applyFill="1" applyBorder="1" applyAlignment="1" applyProtection="1">
      <alignment horizontal="left" wrapText="1"/>
      <protection hidden="1"/>
    </xf>
    <xf numFmtId="0" fontId="8" fillId="0" borderId="14" xfId="0" applyFont="1" applyFill="1" applyBorder="1" applyAlignment="1" applyProtection="1">
      <alignment horizontal="left" wrapText="1"/>
      <protection hidden="1"/>
    </xf>
    <xf numFmtId="0" fontId="10" fillId="2" borderId="13" xfId="0" applyFont="1" applyFill="1" applyBorder="1" applyAlignment="1" applyProtection="1">
      <alignment horizontal="center" vertical="center"/>
      <protection hidden="1"/>
    </xf>
    <xf numFmtId="0" fontId="8" fillId="0" borderId="3" xfId="0" applyFont="1" applyFill="1" applyBorder="1" applyAlignment="1" applyProtection="1">
      <alignment horizontal="left" wrapText="1"/>
      <protection hidden="1"/>
    </xf>
    <xf numFmtId="0" fontId="12" fillId="0" borderId="2" xfId="0" applyFont="1" applyFill="1" applyBorder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0" fontId="16" fillId="3" borderId="1" xfId="0" applyFont="1" applyFill="1" applyBorder="1" applyAlignment="1" applyProtection="1">
      <alignment horizontal="left" vertical="center"/>
      <protection hidden="1"/>
    </xf>
    <xf numFmtId="0" fontId="7" fillId="3" borderId="1" xfId="0" applyFont="1" applyFill="1" applyBorder="1" applyAlignment="1" applyProtection="1">
      <alignment vertical="center"/>
      <protection hidden="1"/>
    </xf>
    <xf numFmtId="0" fontId="8" fillId="0" borderId="1" xfId="0" applyFont="1" applyFill="1" applyBorder="1" applyAlignment="1" applyProtection="1">
      <alignment horizontal="left" wrapText="1"/>
      <protection hidden="1"/>
    </xf>
    <xf numFmtId="0" fontId="2" fillId="2" borderId="3" xfId="0" applyFont="1" applyFill="1" applyBorder="1" applyAlignment="1" applyProtection="1">
      <alignment vertical="center" wrapText="1"/>
      <protection hidden="1"/>
    </xf>
    <xf numFmtId="0" fontId="11" fillId="3" borderId="1" xfId="0" applyFont="1" applyFill="1" applyBorder="1" applyAlignment="1" applyProtection="1">
      <alignment vertical="center"/>
      <protection hidden="1"/>
    </xf>
    <xf numFmtId="0" fontId="2" fillId="2" borderId="3" xfId="0" applyFont="1" applyFill="1" applyBorder="1" applyAlignment="1" applyProtection="1">
      <alignment horizontal="left" vertical="center" wrapText="1"/>
      <protection hidden="1"/>
    </xf>
    <xf numFmtId="0" fontId="2" fillId="2" borderId="1" xfId="0" applyFont="1" applyFill="1" applyBorder="1" applyAlignment="1" applyProtection="1">
      <alignment vertical="center" wrapText="1"/>
      <protection hidden="1"/>
    </xf>
    <xf numFmtId="0" fontId="0" fillId="0" borderId="0" xfId="0" applyBorder="1" applyProtection="1">
      <protection hidden="1"/>
    </xf>
    <xf numFmtId="0" fontId="24" fillId="0" borderId="0" xfId="0" applyFont="1" applyProtection="1">
      <protection hidden="1"/>
    </xf>
    <xf numFmtId="0" fontId="27" fillId="5" borderId="0" xfId="0" applyFont="1" applyFill="1" applyBorder="1" applyProtection="1">
      <protection hidden="1"/>
    </xf>
    <xf numFmtId="0" fontId="29" fillId="5" borderId="0" xfId="0" applyFont="1" applyFill="1" applyBorder="1" applyProtection="1">
      <protection hidden="1"/>
    </xf>
    <xf numFmtId="0" fontId="1" fillId="0" borderId="0" xfId="4" applyFont="1" applyFill="1" applyBorder="1" applyProtection="1">
      <protection hidden="1"/>
    </xf>
    <xf numFmtId="166" fontId="32" fillId="2" borderId="0" xfId="4" applyNumberFormat="1" applyFont="1" applyFill="1" applyBorder="1" applyProtection="1">
      <protection hidden="1"/>
    </xf>
    <xf numFmtId="0" fontId="32" fillId="2" borderId="0" xfId="4" applyFont="1" applyFill="1" applyBorder="1" applyProtection="1">
      <protection hidden="1"/>
    </xf>
    <xf numFmtId="0" fontId="31" fillId="0" borderId="2" xfId="4" applyFont="1" applyFill="1" applyBorder="1" applyAlignment="1" applyProtection="1">
      <alignment vertical="center"/>
      <protection hidden="1"/>
    </xf>
    <xf numFmtId="166" fontId="30" fillId="2" borderId="2" xfId="4" applyNumberFormat="1" applyFont="1" applyFill="1" applyBorder="1" applyAlignment="1" applyProtection="1">
      <alignment vertical="center"/>
      <protection hidden="1"/>
    </xf>
    <xf numFmtId="0" fontId="4" fillId="0" borderId="0" xfId="4" applyFont="1" applyFill="1" applyBorder="1" applyProtection="1">
      <protection hidden="1"/>
    </xf>
    <xf numFmtId="0" fontId="4" fillId="2" borderId="0" xfId="4" applyFont="1" applyFill="1" applyBorder="1" applyProtection="1">
      <protection hidden="1"/>
    </xf>
    <xf numFmtId="0" fontId="1" fillId="0" borderId="0" xfId="4" applyFont="1" applyFill="1" applyBorder="1" applyAlignment="1" applyProtection="1">
      <alignment vertical="center"/>
      <protection hidden="1"/>
    </xf>
    <xf numFmtId="166" fontId="2" fillId="2" borderId="0" xfId="4" applyNumberFormat="1" applyFont="1" applyFill="1" applyBorder="1" applyProtection="1">
      <protection hidden="1"/>
    </xf>
    <xf numFmtId="0" fontId="31" fillId="2" borderId="2" xfId="4" applyFont="1" applyFill="1" applyBorder="1" applyAlignment="1" applyProtection="1">
      <alignment vertical="center"/>
      <protection hidden="1"/>
    </xf>
    <xf numFmtId="166" fontId="31" fillId="2" borderId="2" xfId="4" applyNumberFormat="1" applyFont="1" applyFill="1" applyBorder="1" applyAlignment="1" applyProtection="1">
      <alignment vertical="center"/>
      <protection hidden="1"/>
    </xf>
    <xf numFmtId="166" fontId="32" fillId="2" borderId="0" xfId="4" applyNumberFormat="1" applyFont="1" applyFill="1" applyBorder="1" applyAlignment="1" applyProtection="1">
      <protection hidden="1"/>
    </xf>
    <xf numFmtId="0" fontId="1" fillId="2" borderId="0" xfId="4" applyFont="1" applyFill="1" applyBorder="1" applyProtection="1">
      <protection hidden="1"/>
    </xf>
    <xf numFmtId="166" fontId="1" fillId="2" borderId="0" xfId="4" applyNumberFormat="1" applyFont="1" applyFill="1" applyBorder="1" applyProtection="1">
      <protection hidden="1"/>
    </xf>
    <xf numFmtId="0" fontId="2" fillId="2" borderId="20" xfId="0" applyFont="1" applyFill="1" applyBorder="1" applyAlignment="1" applyProtection="1">
      <alignment horizontal="center" vertical="center"/>
      <protection locked="0"/>
    </xf>
    <xf numFmtId="1" fontId="39" fillId="2" borderId="0" xfId="0" applyNumberFormat="1" applyFont="1" applyFill="1" applyProtection="1">
      <protection hidden="1"/>
    </xf>
    <xf numFmtId="0" fontId="16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0" fillId="3" borderId="6" xfId="0" applyFill="1" applyBorder="1"/>
    <xf numFmtId="0" fontId="2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left" wrapText="1"/>
    </xf>
    <xf numFmtId="0" fontId="0" fillId="2" borderId="10" xfId="0" applyFill="1" applyBorder="1"/>
    <xf numFmtId="0" fontId="4" fillId="5" borderId="16" xfId="0" applyFont="1" applyFill="1" applyBorder="1" applyProtection="1">
      <protection hidden="1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13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10" fillId="2" borderId="6" xfId="0" applyFont="1" applyFill="1" applyBorder="1" applyAlignment="1" applyProtection="1">
      <alignment horizontal="center" vertical="center"/>
      <protection locked="0"/>
    </xf>
    <xf numFmtId="0" fontId="7" fillId="3" borderId="6" xfId="0" applyFont="1" applyFill="1" applyBorder="1" applyAlignment="1" applyProtection="1">
      <alignment vertical="center"/>
      <protection locked="0"/>
    </xf>
    <xf numFmtId="0" fontId="11" fillId="3" borderId="6" xfId="0" applyFont="1" applyFill="1" applyBorder="1" applyAlignment="1" applyProtection="1">
      <alignment vertical="center"/>
      <protection locked="0"/>
    </xf>
    <xf numFmtId="0" fontId="16" fillId="3" borderId="0" xfId="0" applyFont="1" applyFill="1" applyBorder="1" applyAlignment="1" applyProtection="1">
      <alignment horizontal="left" vertical="center"/>
      <protection hidden="1"/>
    </xf>
    <xf numFmtId="0" fontId="7" fillId="3" borderId="0" xfId="0" applyFont="1" applyFill="1" applyBorder="1" applyAlignment="1" applyProtection="1">
      <alignment vertical="center"/>
      <protection hidden="1"/>
    </xf>
    <xf numFmtId="0" fontId="7" fillId="3" borderId="20" xfId="0" applyFont="1" applyFill="1" applyBorder="1" applyAlignment="1" applyProtection="1">
      <alignment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0" fillId="2" borderId="3" xfId="0" applyFill="1" applyBorder="1" applyProtection="1">
      <protection hidden="1"/>
    </xf>
    <xf numFmtId="0" fontId="27" fillId="5" borderId="17" xfId="0" applyFont="1" applyFill="1" applyBorder="1" applyAlignment="1" applyProtection="1">
      <alignment vertical="center"/>
      <protection hidden="1"/>
    </xf>
    <xf numFmtId="0" fontId="10" fillId="2" borderId="7" xfId="0" applyFont="1" applyFill="1" applyBorder="1" applyAlignment="1" applyProtection="1">
      <alignment horizontal="center" vertical="center"/>
      <protection locked="0"/>
    </xf>
    <xf numFmtId="0" fontId="10" fillId="2" borderId="20" xfId="0" applyFon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 applyProtection="1">
      <alignment vertical="center"/>
      <protection locked="0"/>
    </xf>
    <xf numFmtId="0" fontId="21" fillId="2" borderId="1" xfId="0" applyFont="1" applyFill="1" applyBorder="1" applyAlignment="1" applyProtection="1">
      <alignment vertic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wrapText="1"/>
      <protection hidden="1"/>
    </xf>
    <xf numFmtId="0" fontId="39" fillId="0" borderId="1" xfId="0" applyFont="1" applyFill="1" applyBorder="1" applyAlignment="1" applyProtection="1">
      <alignment vertical="center" wrapText="1"/>
      <protection hidden="1"/>
    </xf>
    <xf numFmtId="0" fontId="42" fillId="6" borderId="0" xfId="0" applyFont="1" applyFill="1" applyProtection="1">
      <protection hidden="1"/>
    </xf>
    <xf numFmtId="0" fontId="21" fillId="2" borderId="1" xfId="0" applyFont="1" applyFill="1" applyBorder="1" applyAlignment="1" applyProtection="1">
      <alignment vertical="center" wrapText="1"/>
      <protection hidden="1"/>
    </xf>
    <xf numFmtId="0" fontId="43" fillId="2" borderId="1" xfId="0" applyFont="1" applyFill="1" applyBorder="1" applyAlignment="1" applyProtection="1">
      <alignment vertical="center" wrapText="1"/>
      <protection hidden="1"/>
    </xf>
    <xf numFmtId="0" fontId="8" fillId="2" borderId="1" xfId="0" applyFont="1" applyFill="1" applyBorder="1" applyAlignment="1" applyProtection="1">
      <alignment vertical="center" wrapText="1"/>
      <protection hidden="1"/>
    </xf>
    <xf numFmtId="0" fontId="39" fillId="2" borderId="3" xfId="0" applyFont="1" applyFill="1" applyBorder="1" applyAlignment="1" applyProtection="1">
      <alignment vertical="center" wrapText="1"/>
      <protection hidden="1"/>
    </xf>
    <xf numFmtId="0" fontId="39" fillId="0" borderId="2" xfId="0" applyFont="1" applyFill="1" applyBorder="1" applyAlignment="1" applyProtection="1">
      <alignment vertical="center" wrapText="1"/>
      <protection hidden="1"/>
    </xf>
    <xf numFmtId="0" fontId="12" fillId="0" borderId="2" xfId="0" applyFont="1" applyBorder="1" applyAlignment="1" applyProtection="1">
      <protection hidden="1"/>
    </xf>
    <xf numFmtId="0" fontId="0" fillId="2" borderId="2" xfId="0" applyFill="1" applyBorder="1" applyProtection="1">
      <protection hidden="1"/>
    </xf>
    <xf numFmtId="0" fontId="44" fillId="5" borderId="2" xfId="0" applyFont="1" applyFill="1" applyBorder="1" applyAlignment="1" applyProtection="1">
      <protection hidden="1"/>
    </xf>
    <xf numFmtId="0" fontId="27" fillId="5" borderId="6" xfId="0" applyFont="1" applyFill="1" applyBorder="1" applyAlignment="1" applyProtection="1">
      <alignment horizontal="center" vertical="center"/>
      <protection locked="0"/>
    </xf>
    <xf numFmtId="0" fontId="42" fillId="5" borderId="2" xfId="0" applyFont="1" applyFill="1" applyBorder="1" applyProtection="1">
      <protection hidden="1"/>
    </xf>
    <xf numFmtId="0" fontId="34" fillId="5" borderId="2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left" wrapText="1"/>
      <protection hidden="1"/>
    </xf>
    <xf numFmtId="0" fontId="34" fillId="5" borderId="3" xfId="0" applyFont="1" applyFill="1" applyBorder="1" applyAlignment="1" applyProtection="1">
      <alignment horizontal="left" vertical="center"/>
      <protection hidden="1"/>
    </xf>
    <xf numFmtId="0" fontId="44" fillId="5" borderId="3" xfId="0" applyFont="1" applyFill="1" applyBorder="1" applyAlignment="1" applyProtection="1">
      <protection hidden="1"/>
    </xf>
    <xf numFmtId="0" fontId="42" fillId="5" borderId="13" xfId="0" applyFont="1" applyFill="1" applyBorder="1" applyProtection="1">
      <protection hidden="1"/>
    </xf>
    <xf numFmtId="0" fontId="4" fillId="2" borderId="21" xfId="0" applyNumberFormat="1" applyFont="1" applyFill="1" applyBorder="1" applyAlignment="1" applyProtection="1">
      <alignment horizontal="center" vertical="center" wrapText="1"/>
      <protection hidden="1"/>
    </xf>
    <xf numFmtId="0" fontId="4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31" fillId="3" borderId="8" xfId="0" applyFont="1" applyFill="1" applyBorder="1" applyAlignment="1" applyProtection="1">
      <alignment vertical="center"/>
      <protection hidden="1"/>
    </xf>
    <xf numFmtId="0" fontId="2" fillId="2" borderId="20" xfId="0" applyFont="1" applyFill="1" applyBorder="1" applyAlignment="1" applyProtection="1">
      <alignment horizontal="center" vertical="center"/>
      <protection hidden="1"/>
    </xf>
    <xf numFmtId="0" fontId="27" fillId="5" borderId="2" xfId="0" applyFont="1" applyFill="1" applyBorder="1" applyAlignment="1" applyProtection="1">
      <alignment horizontal="left" vertical="center"/>
      <protection hidden="1"/>
    </xf>
    <xf numFmtId="0" fontId="27" fillId="5" borderId="2" xfId="0" applyFont="1" applyFill="1" applyBorder="1" applyAlignment="1" applyProtection="1">
      <alignment horizontal="center" vertical="center" wrapText="1"/>
      <protection hidden="1"/>
    </xf>
    <xf numFmtId="0" fontId="27" fillId="5" borderId="2" xfId="0" applyFont="1" applyFill="1" applyBorder="1" applyAlignment="1" applyProtection="1">
      <alignment horizontal="center" vertical="center"/>
      <protection hidden="1"/>
    </xf>
    <xf numFmtId="0" fontId="34" fillId="5" borderId="2" xfId="0" applyFont="1" applyFill="1" applyBorder="1" applyAlignment="1" applyProtection="1">
      <alignment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43" fillId="2" borderId="0" xfId="0" applyFont="1" applyFill="1" applyBorder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horizontal="left" vertical="center" wrapTex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0" xfId="0" applyFont="1" applyFill="1" applyAlignment="1" applyProtection="1">
      <alignment horizontal="center" vertical="center"/>
      <protection hidden="1"/>
    </xf>
    <xf numFmtId="0" fontId="34" fillId="5" borderId="0" xfId="0" applyFont="1" applyFill="1" applyAlignment="1" applyProtection="1">
      <alignment vertical="center"/>
      <protection hidden="1"/>
    </xf>
    <xf numFmtId="0" fontId="31" fillId="3" borderId="13" xfId="0" applyFont="1" applyFill="1" applyBorder="1" applyAlignment="1" applyProtection="1">
      <alignment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1" fontId="25" fillId="0" borderId="0" xfId="0" applyNumberFormat="1" applyFont="1" applyFill="1" applyBorder="1" applyAlignment="1" applyProtection="1">
      <alignment horizontal="center" vertical="center" shrinkToFit="1"/>
      <protection locked="0"/>
    </xf>
    <xf numFmtId="168" fontId="4" fillId="4" borderId="0" xfId="0" applyNumberFormat="1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12" fillId="0" borderId="3" xfId="0" applyFont="1" applyBorder="1" applyAlignment="1" applyProtection="1">
      <protection hidden="1"/>
    </xf>
    <xf numFmtId="0" fontId="8" fillId="2" borderId="1" xfId="0" applyFont="1" applyFill="1" applyBorder="1" applyAlignment="1">
      <alignment vertical="center" wrapText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8" fillId="2" borderId="3" xfId="0" applyFont="1" applyFill="1" applyBorder="1" applyAlignment="1">
      <alignment vertical="center" wrapText="1"/>
    </xf>
    <xf numFmtId="0" fontId="4" fillId="2" borderId="23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>
      <alignment vertical="center" wrapText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wrapText="1"/>
      <protection hidden="1"/>
    </xf>
    <xf numFmtId="0" fontId="4" fillId="0" borderId="23" xfId="0" applyFont="1" applyBorder="1" applyAlignment="1" applyProtection="1">
      <alignment horizontal="center" vertical="center" wrapText="1"/>
      <protection hidden="1"/>
    </xf>
    <xf numFmtId="0" fontId="7" fillId="3" borderId="4" xfId="0" applyFont="1" applyFill="1" applyBorder="1" applyAlignment="1">
      <alignment horizontal="center" vertical="center"/>
    </xf>
    <xf numFmtId="0" fontId="48" fillId="3" borderId="2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5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6" borderId="0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/>
    </xf>
    <xf numFmtId="0" fontId="7" fillId="6" borderId="0" xfId="0" applyFont="1" applyFill="1" applyBorder="1" applyAlignment="1">
      <alignment vertical="center"/>
    </xf>
    <xf numFmtId="0" fontId="30" fillId="6" borderId="0" xfId="0" applyFont="1" applyFill="1" applyBorder="1" applyAlignment="1">
      <alignment horizontal="left" vertical="center"/>
    </xf>
    <xf numFmtId="0" fontId="7" fillId="6" borderId="0" xfId="0" applyFont="1" applyFill="1" applyBorder="1" applyAlignment="1">
      <alignment vertical="center" wrapText="1"/>
    </xf>
    <xf numFmtId="0" fontId="8" fillId="6" borderId="0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/>
    </xf>
    <xf numFmtId="0" fontId="2" fillId="6" borderId="0" xfId="0" applyFont="1" applyFill="1" applyBorder="1"/>
    <xf numFmtId="0" fontId="9" fillId="6" borderId="0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vertical="center"/>
    </xf>
    <xf numFmtId="0" fontId="6" fillId="6" borderId="0" xfId="0" applyFont="1" applyFill="1" applyBorder="1" applyAlignment="1">
      <alignment vertical="center"/>
    </xf>
    <xf numFmtId="0" fontId="8" fillId="0" borderId="0" xfId="0" applyFont="1" applyFill="1" applyBorder="1" applyAlignment="1" applyProtection="1">
      <alignment wrapText="1"/>
      <protection hidden="1"/>
    </xf>
    <xf numFmtId="0" fontId="4" fillId="2" borderId="8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3" xfId="0" applyFont="1" applyBorder="1" applyAlignment="1" applyProtection="1">
      <protection hidden="1"/>
    </xf>
    <xf numFmtId="0" fontId="12" fillId="0" borderId="3" xfId="0" applyFont="1" applyBorder="1" applyAlignment="1" applyProtection="1">
      <protection hidden="1"/>
    </xf>
    <xf numFmtId="165" fontId="25" fillId="2" borderId="0" xfId="6" applyFont="1" applyFill="1" applyProtection="1">
      <protection hidden="1"/>
    </xf>
    <xf numFmtId="0" fontId="50" fillId="5" borderId="4" xfId="0" applyFont="1" applyFill="1" applyBorder="1" applyProtection="1">
      <protection hidden="1"/>
    </xf>
    <xf numFmtId="0" fontId="16" fillId="3" borderId="24" xfId="0" applyFont="1" applyFill="1" applyBorder="1" applyAlignment="1" applyProtection="1">
      <alignment horizontal="left" vertical="center"/>
      <protection hidden="1"/>
    </xf>
    <xf numFmtId="0" fontId="7" fillId="3" borderId="2" xfId="0" applyFont="1" applyFill="1" applyBorder="1" applyAlignment="1" applyProtection="1">
      <alignment vertical="center"/>
      <protection hidden="1"/>
    </xf>
    <xf numFmtId="0" fontId="0" fillId="3" borderId="5" xfId="0" applyFill="1" applyBorder="1" applyProtection="1">
      <protection hidden="1"/>
    </xf>
    <xf numFmtId="0" fontId="0" fillId="2" borderId="1" xfId="0" applyFill="1" applyBorder="1" applyProtection="1">
      <protection hidden="1"/>
    </xf>
    <xf numFmtId="0" fontId="7" fillId="5" borderId="2" xfId="0" applyFont="1" applyFill="1" applyBorder="1" applyAlignment="1" applyProtection="1">
      <alignment vertical="center"/>
      <protection hidden="1"/>
    </xf>
    <xf numFmtId="0" fontId="31" fillId="3" borderId="2" xfId="0" applyFont="1" applyFill="1" applyBorder="1" applyAlignment="1" applyProtection="1">
      <alignment vertical="center"/>
      <protection hidden="1"/>
    </xf>
    <xf numFmtId="0" fontId="7" fillId="5" borderId="6" xfId="0" applyFont="1" applyFill="1" applyBorder="1" applyAlignment="1" applyProtection="1">
      <alignment vertical="center"/>
      <protection locked="0"/>
    </xf>
    <xf numFmtId="0" fontId="19" fillId="2" borderId="0" xfId="0" applyFont="1" applyFill="1" applyBorder="1" applyAlignment="1" applyProtection="1">
      <alignment wrapText="1"/>
      <protection hidden="1"/>
    </xf>
    <xf numFmtId="0" fontId="11" fillId="2" borderId="0" xfId="3" applyNumberFormat="1" applyFont="1" applyFill="1" applyBorder="1" applyAlignment="1" applyProtection="1">
      <alignment horizontal="left" vertical="top" wrapText="1"/>
      <protection hidden="1"/>
    </xf>
    <xf numFmtId="0" fontId="11" fillId="2" borderId="0" xfId="0" applyFont="1" applyFill="1" applyBorder="1" applyAlignment="1" applyProtection="1">
      <alignment wrapText="1"/>
      <protection hidden="1"/>
    </xf>
    <xf numFmtId="0" fontId="0" fillId="0" borderId="0" xfId="0" applyBorder="1" applyAlignment="1" applyProtection="1">
      <alignment wrapText="1"/>
      <protection hidden="1"/>
    </xf>
    <xf numFmtId="0" fontId="42" fillId="6" borderId="0" xfId="0" applyFont="1" applyFill="1" applyBorder="1" applyAlignment="1" applyProtection="1">
      <alignment wrapText="1"/>
      <protection hidden="1"/>
    </xf>
    <xf numFmtId="0" fontId="50" fillId="5" borderId="25" xfId="0" applyFont="1" applyFill="1" applyBorder="1" applyProtection="1">
      <protection hidden="1"/>
    </xf>
    <xf numFmtId="0" fontId="10" fillId="2" borderId="5" xfId="0" applyFont="1" applyFill="1" applyBorder="1" applyAlignment="1" applyProtection="1">
      <alignment horizontal="center" vertical="center"/>
      <protection locked="0"/>
    </xf>
    <xf numFmtId="0" fontId="16" fillId="3" borderId="26" xfId="0" applyFont="1" applyFill="1" applyBorder="1" applyAlignment="1" applyProtection="1">
      <alignment horizontal="left" vertical="center"/>
      <protection hidden="1"/>
    </xf>
    <xf numFmtId="0" fontId="51" fillId="2" borderId="1" xfId="3" applyNumberFormat="1" applyFont="1" applyFill="1" applyBorder="1" applyAlignment="1" applyProtection="1">
      <alignment horizontal="center" vertical="center"/>
      <protection hidden="1"/>
    </xf>
    <xf numFmtId="0" fontId="51" fillId="2" borderId="0" xfId="3" applyNumberFormat="1" applyFont="1" applyFill="1" applyBorder="1" applyAlignment="1" applyProtection="1">
      <alignment horizontal="center" vertical="center"/>
      <protection hidden="1"/>
    </xf>
    <xf numFmtId="0" fontId="51" fillId="2" borderId="3" xfId="3" applyNumberFormat="1" applyFont="1" applyFill="1" applyBorder="1" applyAlignment="1" applyProtection="1">
      <alignment horizontal="center" vertical="center"/>
      <protection hidden="1"/>
    </xf>
    <xf numFmtId="0" fontId="51" fillId="2" borderId="2" xfId="3" applyNumberFormat="1" applyFont="1" applyFill="1" applyBorder="1" applyAlignment="1" applyProtection="1">
      <alignment horizontal="center" vertical="center"/>
      <protection hidden="1"/>
    </xf>
    <xf numFmtId="14" fontId="51" fillId="2" borderId="1" xfId="3" applyNumberFormat="1" applyFont="1" applyFill="1" applyBorder="1" applyAlignment="1" applyProtection="1">
      <alignment horizontal="center" vertical="center"/>
      <protection hidden="1"/>
    </xf>
    <xf numFmtId="0" fontId="49" fillId="5" borderId="4" xfId="0" applyFont="1" applyFill="1" applyBorder="1" applyProtection="1">
      <protection hidden="1"/>
    </xf>
    <xf numFmtId="0" fontId="4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167" fontId="4" fillId="0" borderId="0" xfId="6" applyNumberFormat="1" applyFont="1" applyBorder="1" applyAlignment="1">
      <alignment vertical="center" wrapText="1" shrinkToFit="1"/>
    </xf>
    <xf numFmtId="167" fontId="4" fillId="0" borderId="0" xfId="6" applyNumberFormat="1" applyFont="1" applyBorder="1" applyAlignment="1">
      <alignment horizontal="center" vertical="center" wrapText="1" shrinkToFit="1"/>
    </xf>
    <xf numFmtId="0" fontId="4" fillId="0" borderId="7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167" fontId="4" fillId="0" borderId="6" xfId="6" applyNumberFormat="1" applyFont="1" applyBorder="1" applyAlignment="1">
      <alignment horizontal="center" vertical="center" wrapText="1" shrinkToFit="1"/>
    </xf>
    <xf numFmtId="167" fontId="4" fillId="0" borderId="6" xfId="6" applyNumberFormat="1" applyFont="1" applyBorder="1" applyAlignment="1">
      <alignment horizontal="left" vertical="center" wrapText="1" shrinkToFit="1"/>
    </xf>
    <xf numFmtId="0" fontId="29" fillId="2" borderId="0" xfId="0" applyFont="1" applyFill="1"/>
    <xf numFmtId="0" fontId="29" fillId="2" borderId="0" xfId="0" applyFont="1" applyFill="1" applyBorder="1"/>
    <xf numFmtId="0" fontId="29" fillId="0" borderId="0" xfId="0" applyFont="1"/>
    <xf numFmtId="0" fontId="29" fillId="6" borderId="0" xfId="0" applyFont="1" applyFill="1"/>
    <xf numFmtId="0" fontId="2" fillId="6" borderId="0" xfId="0" applyFont="1" applyFill="1"/>
    <xf numFmtId="0" fontId="29" fillId="6" borderId="0" xfId="0" applyFont="1" applyFill="1" applyBorder="1"/>
    <xf numFmtId="0" fontId="4" fillId="0" borderId="0" xfId="4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Alignment="1">
      <alignment vertical="center"/>
    </xf>
    <xf numFmtId="0" fontId="55" fillId="3" borderId="0" xfId="0" applyFont="1" applyFill="1" applyBorder="1" applyAlignment="1" applyProtection="1">
      <alignment vertical="center"/>
      <protection hidden="1"/>
    </xf>
    <xf numFmtId="0" fontId="55" fillId="3" borderId="2" xfId="0" applyFont="1" applyFill="1" applyBorder="1" applyAlignment="1" applyProtection="1">
      <alignment vertical="center"/>
      <protection hidden="1"/>
    </xf>
    <xf numFmtId="0" fontId="31" fillId="3" borderId="1" xfId="0" applyFont="1" applyFill="1" applyBorder="1" applyAlignment="1" applyProtection="1">
      <alignment horizontal="center" vertical="center"/>
      <protection hidden="1"/>
    </xf>
    <xf numFmtId="0" fontId="29" fillId="2" borderId="0" xfId="0" applyFont="1" applyFill="1" applyProtection="1">
      <protection hidden="1"/>
    </xf>
    <xf numFmtId="164" fontId="29" fillId="2" borderId="0" xfId="0" applyNumberFormat="1" applyFont="1" applyFill="1" applyAlignment="1" applyProtection="1">
      <alignment horizontal="center"/>
      <protection hidden="1"/>
    </xf>
    <xf numFmtId="3" fontId="29" fillId="2" borderId="0" xfId="0" applyNumberFormat="1" applyFont="1" applyFill="1" applyProtection="1">
      <protection hidden="1"/>
    </xf>
    <xf numFmtId="0" fontId="32" fillId="2" borderId="0" xfId="0" applyFont="1" applyFill="1" applyProtection="1">
      <protection hidden="1"/>
    </xf>
    <xf numFmtId="165" fontId="53" fillId="2" borderId="0" xfId="6" applyFont="1" applyFill="1" applyProtection="1">
      <protection hidden="1"/>
    </xf>
    <xf numFmtId="0" fontId="57" fillId="2" borderId="0" xfId="0" applyFont="1" applyFill="1" applyProtection="1">
      <protection hidden="1"/>
    </xf>
    <xf numFmtId="0" fontId="29" fillId="0" borderId="0" xfId="0" applyFont="1" applyFill="1" applyProtection="1">
      <protection hidden="1"/>
    </xf>
    <xf numFmtId="0" fontId="32" fillId="2" borderId="0" xfId="0" applyFont="1" applyFill="1" applyBorder="1" applyAlignment="1" applyProtection="1">
      <alignment horizontal="left" vertical="center"/>
      <protection hidden="1"/>
    </xf>
    <xf numFmtId="0" fontId="32" fillId="2" borderId="0" xfId="0" applyFont="1" applyFill="1" applyAlignment="1" applyProtection="1">
      <alignment vertical="center"/>
      <protection hidden="1"/>
    </xf>
    <xf numFmtId="0" fontId="32" fillId="2" borderId="0" xfId="0" applyNumberFormat="1" applyFont="1" applyFill="1" applyBorder="1" applyAlignment="1" applyProtection="1">
      <alignment horizontal="left"/>
      <protection hidden="1"/>
    </xf>
    <xf numFmtId="0" fontId="58" fillId="2" borderId="0" xfId="0" applyFont="1" applyFill="1" applyProtection="1">
      <protection hidden="1"/>
    </xf>
    <xf numFmtId="4" fontId="32" fillId="2" borderId="0" xfId="0" applyNumberFormat="1" applyFont="1" applyFill="1" applyBorder="1" applyAlignment="1" applyProtection="1">
      <alignment horizontal="right" vertical="center"/>
      <protection hidden="1"/>
    </xf>
    <xf numFmtId="0" fontId="32" fillId="0" borderId="0" xfId="0" applyNumberFormat="1" applyFont="1" applyFill="1" applyBorder="1" applyAlignment="1" applyProtection="1">
      <alignment horizontal="left"/>
      <protection hidden="1"/>
    </xf>
    <xf numFmtId="0" fontId="0" fillId="0" borderId="0" xfId="0" applyFont="1" applyAlignment="1" applyProtection="1">
      <alignment horizontal="left" vertical="center"/>
      <protection hidden="1"/>
    </xf>
    <xf numFmtId="4" fontId="53" fillId="2" borderId="0" xfId="0" applyNumberFormat="1" applyFont="1" applyFill="1" applyBorder="1" applyAlignment="1" applyProtection="1">
      <alignment horizontal="right" vertical="center" wrapText="1"/>
      <protection hidden="1"/>
    </xf>
    <xf numFmtId="3" fontId="29" fillId="2" borderId="0" xfId="0" applyNumberFormat="1" applyFont="1" applyFill="1" applyBorder="1" applyAlignment="1" applyProtection="1">
      <alignment horizontal="left"/>
      <protection hidden="1"/>
    </xf>
    <xf numFmtId="0" fontId="32" fillId="2" borderId="0" xfId="0" applyFont="1" applyFill="1" applyAlignment="1" applyProtection="1">
      <alignment horizontal="left"/>
      <protection hidden="1"/>
    </xf>
    <xf numFmtId="0" fontId="32" fillId="2" borderId="0" xfId="0" applyFont="1" applyFill="1" applyBorder="1" applyProtection="1">
      <protection hidden="1"/>
    </xf>
    <xf numFmtId="3" fontId="29" fillId="2" borderId="0" xfId="0" applyNumberFormat="1" applyFont="1" applyFill="1" applyAlignment="1" applyProtection="1">
      <alignment horizontal="left" vertical="center"/>
      <protection hidden="1"/>
    </xf>
    <xf numFmtId="0" fontId="29" fillId="2" borderId="0" xfId="0" applyFont="1" applyFill="1" applyBorder="1" applyProtection="1">
      <protection hidden="1"/>
    </xf>
    <xf numFmtId="0" fontId="29" fillId="2" borderId="0" xfId="0" applyFont="1" applyFill="1" applyAlignment="1" applyProtection="1">
      <alignment vertical="top"/>
      <protection hidden="1"/>
    </xf>
    <xf numFmtId="164" fontId="32" fillId="2" borderId="0" xfId="0" applyNumberFormat="1" applyFont="1" applyFill="1" applyAlignment="1" applyProtection="1">
      <alignment horizontal="left" vertical="center"/>
      <protection hidden="1"/>
    </xf>
    <xf numFmtId="3" fontId="32" fillId="2" borderId="0" xfId="0" applyNumberFormat="1" applyFont="1" applyFill="1" applyBorder="1" applyAlignment="1" applyProtection="1">
      <alignment horizontal="center" vertical="top"/>
      <protection hidden="1"/>
    </xf>
    <xf numFmtId="0" fontId="32" fillId="2" borderId="1" xfId="0" applyFont="1" applyFill="1" applyBorder="1" applyAlignment="1" applyProtection="1">
      <alignment horizontal="center" vertical="top" wrapText="1"/>
      <protection hidden="1"/>
    </xf>
    <xf numFmtId="165" fontId="53" fillId="2" borderId="0" xfId="6" applyFont="1" applyFill="1" applyAlignment="1" applyProtection="1">
      <alignment vertical="top"/>
      <protection hidden="1"/>
    </xf>
    <xf numFmtId="0" fontId="32" fillId="2" borderId="0" xfId="0" applyFont="1" applyFill="1" applyAlignment="1" applyProtection="1">
      <alignment vertical="top"/>
      <protection hidden="1"/>
    </xf>
    <xf numFmtId="0" fontId="29" fillId="0" borderId="0" xfId="0" applyFont="1" applyFill="1" applyAlignment="1" applyProtection="1">
      <alignment vertical="top"/>
      <protection hidden="1"/>
    </xf>
    <xf numFmtId="0" fontId="29" fillId="5" borderId="0" xfId="0" applyFont="1" applyFill="1" applyAlignment="1" applyProtection="1">
      <alignment horizontal="left" vertical="center"/>
      <protection hidden="1"/>
    </xf>
    <xf numFmtId="0" fontId="29" fillId="0" borderId="0" xfId="0" applyFont="1" applyAlignment="1" applyProtection="1">
      <alignment horizontal="left" vertical="center"/>
      <protection hidden="1"/>
    </xf>
    <xf numFmtId="164" fontId="29" fillId="3" borderId="15" xfId="0" applyNumberFormat="1" applyFont="1" applyFill="1" applyBorder="1" applyAlignment="1" applyProtection="1">
      <alignment horizontal="center" vertical="center"/>
      <protection hidden="1"/>
    </xf>
    <xf numFmtId="0" fontId="29" fillId="3" borderId="16" xfId="0" applyFont="1" applyFill="1" applyBorder="1" applyAlignment="1" applyProtection="1">
      <alignment horizontal="left" vertical="center"/>
      <protection hidden="1"/>
    </xf>
    <xf numFmtId="3" fontId="29" fillId="3" borderId="16" xfId="0" applyNumberFormat="1" applyFont="1" applyFill="1" applyBorder="1" applyAlignment="1" applyProtection="1">
      <alignment horizontal="left" vertical="center"/>
      <protection hidden="1"/>
    </xf>
    <xf numFmtId="0" fontId="32" fillId="3" borderId="16" xfId="0" applyFont="1" applyFill="1" applyBorder="1" applyAlignment="1" applyProtection="1">
      <alignment horizontal="left" vertical="center"/>
      <protection hidden="1"/>
    </xf>
    <xf numFmtId="0" fontId="29" fillId="3" borderId="17" xfId="0" applyFont="1" applyFill="1" applyBorder="1" applyAlignment="1" applyProtection="1">
      <alignment horizontal="left" vertical="center"/>
      <protection hidden="1"/>
    </xf>
    <xf numFmtId="0" fontId="29" fillId="2" borderId="0" xfId="0" applyFont="1" applyFill="1" applyAlignment="1" applyProtection="1">
      <alignment horizontal="left" vertical="center"/>
      <protection hidden="1"/>
    </xf>
    <xf numFmtId="165" fontId="53" fillId="2" borderId="0" xfId="6" applyFont="1" applyFill="1" applyAlignment="1" applyProtection="1">
      <alignment horizontal="left" vertical="center"/>
      <protection hidden="1"/>
    </xf>
    <xf numFmtId="0" fontId="32" fillId="2" borderId="0" xfId="0" applyFont="1" applyFill="1" applyAlignment="1" applyProtection="1">
      <alignment horizontal="left" vertical="center"/>
      <protection hidden="1"/>
    </xf>
    <xf numFmtId="0" fontId="29" fillId="0" borderId="0" xfId="0" applyFont="1" applyFill="1" applyAlignment="1" applyProtection="1">
      <alignment horizontal="left" vertical="center"/>
      <protection hidden="1"/>
    </xf>
    <xf numFmtId="0" fontId="47" fillId="2" borderId="0" xfId="2" applyNumberFormat="1" applyFont="1" applyFill="1" applyBorder="1" applyAlignment="1" applyProtection="1">
      <alignment horizontal="left" vertical="top"/>
      <protection hidden="1"/>
    </xf>
    <xf numFmtId="170" fontId="32" fillId="2" borderId="1" xfId="0" applyNumberFormat="1" applyFont="1" applyFill="1" applyBorder="1" applyAlignment="1" applyProtection="1">
      <alignment horizontal="center" vertical="center"/>
      <protection hidden="1"/>
    </xf>
    <xf numFmtId="0" fontId="32" fillId="2" borderId="1" xfId="0" applyFont="1" applyFill="1" applyBorder="1" applyAlignment="1" applyProtection="1">
      <alignment vertical="center"/>
      <protection hidden="1"/>
    </xf>
    <xf numFmtId="3" fontId="32" fillId="2" borderId="1" xfId="0" applyNumberFormat="1" applyFont="1" applyFill="1" applyBorder="1" applyAlignment="1" applyProtection="1">
      <alignment horizontal="center" vertical="center"/>
      <protection hidden="1"/>
    </xf>
    <xf numFmtId="0" fontId="32" fillId="2" borderId="6" xfId="0" applyFont="1" applyFill="1" applyBorder="1" applyAlignment="1" applyProtection="1">
      <alignment horizontal="center" vertical="center"/>
      <protection locked="0"/>
    </xf>
    <xf numFmtId="0" fontId="32" fillId="2" borderId="2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Protection="1">
      <protection hidden="1"/>
    </xf>
    <xf numFmtId="0" fontId="32" fillId="2" borderId="2" xfId="0" applyFont="1" applyFill="1" applyBorder="1" applyAlignment="1" applyProtection="1">
      <alignment vertical="center"/>
      <protection hidden="1"/>
    </xf>
    <xf numFmtId="0" fontId="32" fillId="2" borderId="0" xfId="0" applyFont="1" applyFill="1" applyBorder="1" applyAlignment="1" applyProtection="1">
      <alignment vertical="center"/>
      <protection hidden="1"/>
    </xf>
    <xf numFmtId="0" fontId="32" fillId="0" borderId="0" xfId="0" applyFont="1" applyFill="1" applyAlignment="1" applyProtection="1">
      <alignment vertical="center"/>
      <protection hidden="1"/>
    </xf>
    <xf numFmtId="0" fontId="32" fillId="2" borderId="0" xfId="2" applyNumberFormat="1" applyFont="1" applyFill="1" applyBorder="1" applyAlignment="1" applyProtection="1">
      <alignment horizontal="left" vertical="top"/>
      <protection hidden="1"/>
    </xf>
    <xf numFmtId="0" fontId="53" fillId="2" borderId="0" xfId="0" applyFont="1" applyFill="1" applyBorder="1" applyAlignment="1" applyProtection="1">
      <alignment vertical="center"/>
      <protection hidden="1"/>
    </xf>
    <xf numFmtId="3" fontId="32" fillId="2" borderId="2" xfId="0" applyNumberFormat="1" applyFont="1" applyFill="1" applyBorder="1" applyAlignment="1" applyProtection="1">
      <alignment horizontal="center" vertical="center"/>
      <protection hidden="1"/>
    </xf>
    <xf numFmtId="0" fontId="53" fillId="2" borderId="2" xfId="0" applyFont="1" applyFill="1" applyBorder="1" applyAlignment="1" applyProtection="1">
      <alignment horizontal="center" vertical="center"/>
      <protection hidden="1"/>
    </xf>
    <xf numFmtId="0" fontId="32" fillId="5" borderId="1" xfId="0" applyFont="1" applyFill="1" applyBorder="1" applyAlignment="1" applyProtection="1">
      <alignment vertical="center"/>
      <protection hidden="1"/>
    </xf>
    <xf numFmtId="3" fontId="32" fillId="5" borderId="2" xfId="0" applyNumberFormat="1" applyFont="1" applyFill="1" applyBorder="1" applyAlignment="1" applyProtection="1">
      <alignment horizontal="center" vertical="center"/>
      <protection hidden="1"/>
    </xf>
    <xf numFmtId="0" fontId="32" fillId="5" borderId="2" xfId="0" applyFont="1" applyFill="1" applyBorder="1" applyAlignment="1" applyProtection="1">
      <alignment horizontal="center" vertical="center"/>
      <protection hidden="1"/>
    </xf>
    <xf numFmtId="0" fontId="32" fillId="2" borderId="2" xfId="0" applyFont="1" applyFill="1" applyBorder="1" applyAlignment="1" applyProtection="1">
      <alignment horizontal="center" vertical="center"/>
      <protection locked="0"/>
    </xf>
    <xf numFmtId="0" fontId="32" fillId="5" borderId="2" xfId="0" applyFont="1" applyFill="1" applyBorder="1" applyAlignment="1" applyProtection="1">
      <alignment vertical="center"/>
      <protection hidden="1"/>
    </xf>
    <xf numFmtId="3" fontId="32" fillId="5" borderId="1" xfId="0" applyNumberFormat="1" applyFont="1" applyFill="1" applyBorder="1" applyAlignment="1" applyProtection="1">
      <alignment horizontal="center" vertical="center"/>
      <protection hidden="1"/>
    </xf>
    <xf numFmtId="0" fontId="32" fillId="5" borderId="2" xfId="0" applyFont="1" applyFill="1" applyBorder="1" applyAlignment="1" applyProtection="1">
      <alignment horizontal="center" vertical="center"/>
      <protection locked="0"/>
    </xf>
    <xf numFmtId="0" fontId="32" fillId="5" borderId="6" xfId="0" applyFont="1" applyFill="1" applyBorder="1" applyAlignment="1" applyProtection="1">
      <alignment horizontal="center" vertical="center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3" fontId="32" fillId="2" borderId="0" xfId="0" applyNumberFormat="1" applyFont="1" applyFill="1" applyBorder="1" applyAlignment="1" applyProtection="1">
      <alignment horizontal="center" vertical="center"/>
      <protection hidden="1"/>
    </xf>
    <xf numFmtId="0" fontId="32" fillId="2" borderId="0" xfId="0" applyFont="1" applyFill="1" applyBorder="1" applyAlignment="1" applyProtection="1">
      <alignment horizontal="center" vertical="center"/>
      <protection hidden="1"/>
    </xf>
    <xf numFmtId="0" fontId="32" fillId="2" borderId="0" xfId="0" applyFont="1" applyFill="1" applyBorder="1" applyAlignment="1" applyProtection="1">
      <alignment horizontal="center" vertical="center"/>
    </xf>
    <xf numFmtId="0" fontId="0" fillId="0" borderId="0" xfId="0" applyFont="1"/>
    <xf numFmtId="170" fontId="39" fillId="2" borderId="1" xfId="0" applyNumberFormat="1" applyFont="1" applyFill="1" applyBorder="1" applyAlignment="1" applyProtection="1">
      <alignment horizontal="center" vertical="center"/>
      <protection hidden="1"/>
    </xf>
    <xf numFmtId="170" fontId="39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27" fillId="6" borderId="0" xfId="0" applyFont="1" applyFill="1" applyBorder="1" applyAlignment="1" applyProtection="1">
      <alignment horizontal="center" vertical="center"/>
    </xf>
    <xf numFmtId="0" fontId="12" fillId="0" borderId="3" xfId="0" applyFont="1" applyBorder="1" applyAlignment="1" applyProtection="1">
      <protection hidden="1"/>
    </xf>
    <xf numFmtId="0" fontId="10" fillId="2" borderId="21" xfId="0" applyFont="1" applyFill="1" applyBorder="1" applyAlignment="1" applyProtection="1">
      <alignment horizontal="center" vertical="center"/>
      <protection hidden="1"/>
    </xf>
    <xf numFmtId="0" fontId="60" fillId="0" borderId="3" xfId="0" applyFont="1" applyBorder="1" applyAlignment="1" applyProtection="1">
      <protection hidden="1"/>
    </xf>
    <xf numFmtId="0" fontId="25" fillId="4" borderId="0" xfId="0" applyFont="1" applyFill="1" applyBorder="1" applyAlignment="1" applyProtection="1">
      <alignment horizontal="center" vertical="center"/>
      <protection hidden="1"/>
    </xf>
    <xf numFmtId="164" fontId="39" fillId="2" borderId="0" xfId="0" applyNumberFormat="1" applyFont="1" applyFill="1" applyBorder="1" applyAlignment="1" applyProtection="1">
      <alignment horizontal="left" vertical="center"/>
      <protection hidden="1"/>
    </xf>
    <xf numFmtId="0" fontId="61" fillId="2" borderId="0" xfId="0" applyFont="1" applyFill="1" applyAlignment="1" applyProtection="1">
      <alignment vertical="center"/>
      <protection hidden="1"/>
    </xf>
    <xf numFmtId="1" fontId="39" fillId="2" borderId="0" xfId="0" applyNumberFormat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" xfId="0" applyFont="1" applyFill="1" applyBorder="1" applyAlignment="1" applyProtection="1">
      <alignment vertical="center"/>
      <protection hidden="1"/>
    </xf>
    <xf numFmtId="0" fontId="62" fillId="2" borderId="1" xfId="0" applyFont="1" applyFill="1" applyBorder="1" applyAlignment="1" applyProtection="1">
      <alignment horizontal="center" vertical="center"/>
      <protection hidden="1"/>
    </xf>
    <xf numFmtId="0" fontId="62" fillId="2" borderId="2" xfId="0" applyFont="1" applyFill="1" applyBorder="1" applyAlignment="1" applyProtection="1">
      <alignment horizontal="center" vertical="center"/>
      <protection hidden="1"/>
    </xf>
    <xf numFmtId="0" fontId="12" fillId="0" borderId="3" xfId="0" applyFont="1" applyBorder="1" applyAlignment="1" applyProtection="1">
      <protection hidden="1"/>
    </xf>
    <xf numFmtId="0" fontId="12" fillId="0" borderId="0" xfId="0" applyFont="1" applyBorder="1" applyAlignment="1" applyProtection="1">
      <protection hidden="1"/>
    </xf>
    <xf numFmtId="0" fontId="32" fillId="0" borderId="0" xfId="0" applyFont="1" applyFill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32" fillId="2" borderId="1" xfId="0" applyFont="1" applyFill="1" applyBorder="1" applyAlignment="1" applyProtection="1">
      <alignment horizontal="center" vertical="center"/>
      <protection locked="0"/>
    </xf>
    <xf numFmtId="0" fontId="53" fillId="2" borderId="1" xfId="0" applyNumberFormat="1" applyFont="1" applyFill="1" applyBorder="1" applyAlignment="1" applyProtection="1">
      <alignment vertical="center"/>
      <protection hidden="1"/>
    </xf>
    <xf numFmtId="0" fontId="53" fillId="2" borderId="2" xfId="0" applyNumberFormat="1" applyFont="1" applyFill="1" applyBorder="1" applyAlignment="1" applyProtection="1">
      <alignment vertical="center"/>
      <protection hidden="1"/>
    </xf>
    <xf numFmtId="0" fontId="32" fillId="0" borderId="2" xfId="0" applyFont="1" applyBorder="1"/>
    <xf numFmtId="1" fontId="32" fillId="4" borderId="1" xfId="0" applyNumberFormat="1" applyFont="1" applyFill="1" applyBorder="1" applyAlignment="1" applyProtection="1">
      <alignment vertical="center"/>
      <protection hidden="1"/>
    </xf>
    <xf numFmtId="1" fontId="32" fillId="5" borderId="1" xfId="0" applyNumberFormat="1" applyFont="1" applyFill="1" applyBorder="1" applyAlignment="1" applyProtection="1">
      <alignment vertical="center"/>
      <protection hidden="1"/>
    </xf>
    <xf numFmtId="0" fontId="10" fillId="2" borderId="29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3" fontId="32" fillId="2" borderId="3" xfId="0" applyNumberFormat="1" applyFont="1" applyFill="1" applyBorder="1" applyAlignment="1" applyProtection="1">
      <alignment horizontal="center" vertical="center"/>
      <protection hidden="1"/>
    </xf>
    <xf numFmtId="0" fontId="32" fillId="2" borderId="3" xfId="0" applyFont="1" applyFill="1" applyBorder="1" applyAlignment="1" applyProtection="1">
      <alignment horizontal="center" vertical="center"/>
      <protection locked="0"/>
    </xf>
    <xf numFmtId="0" fontId="4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32" fillId="0" borderId="3" xfId="0" applyFont="1" applyBorder="1"/>
    <xf numFmtId="164" fontId="29" fillId="2" borderId="30" xfId="0" applyNumberFormat="1" applyFont="1" applyFill="1" applyBorder="1" applyAlignment="1" applyProtection="1">
      <alignment horizontal="center"/>
      <protection hidden="1"/>
    </xf>
    <xf numFmtId="0" fontId="56" fillId="2" borderId="30" xfId="0" applyFont="1" applyFill="1" applyBorder="1" applyAlignment="1" applyProtection="1">
      <alignment vertical="center"/>
      <protection hidden="1"/>
    </xf>
    <xf numFmtId="0" fontId="29" fillId="2" borderId="30" xfId="0" applyFont="1" applyFill="1" applyBorder="1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32" fillId="2" borderId="0" xfId="4" applyFont="1" applyFill="1" applyBorder="1" applyAlignment="1" applyProtection="1">
      <alignment horizontal="left" vertical="center"/>
      <protection hidden="1"/>
    </xf>
    <xf numFmtId="0" fontId="12" fillId="0" borderId="0" xfId="0" applyFont="1" applyBorder="1" applyAlignment="1" applyProtection="1">
      <protection hidden="1"/>
    </xf>
    <xf numFmtId="0" fontId="0" fillId="2" borderId="4" xfId="0" applyFill="1" applyBorder="1" applyProtection="1">
      <protection hidden="1"/>
    </xf>
    <xf numFmtId="0" fontId="53" fillId="2" borderId="0" xfId="0" applyNumberFormat="1" applyFont="1" applyFill="1" applyBorder="1" applyAlignment="1" applyProtection="1">
      <alignment vertical="center"/>
      <protection hidden="1"/>
    </xf>
    <xf numFmtId="0" fontId="0" fillId="0" borderId="0" xfId="0" applyFont="1" applyBorder="1"/>
    <xf numFmtId="1" fontId="5" fillId="2" borderId="5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5" xfId="0" applyNumberFormat="1" applyFont="1" applyFill="1" applyBorder="1" applyAlignment="1" applyProtection="1">
      <alignment horizontal="center" vertical="center" wrapText="1"/>
      <protection hidden="1"/>
    </xf>
    <xf numFmtId="0" fontId="32" fillId="2" borderId="6" xfId="0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/>
    <xf numFmtId="0" fontId="12" fillId="0" borderId="3" xfId="0" applyFont="1" applyBorder="1" applyAlignment="1" applyProtection="1">
      <alignment horizontal="center"/>
      <protection hidden="1"/>
    </xf>
    <xf numFmtId="0" fontId="12" fillId="0" borderId="3" xfId="0" applyFont="1" applyBorder="1" applyAlignment="1" applyProtection="1">
      <protection hidden="1"/>
    </xf>
    <xf numFmtId="0" fontId="0" fillId="0" borderId="3" xfId="0" applyBorder="1" applyAlignment="1">
      <alignment vertical="center" wrapText="1"/>
    </xf>
    <xf numFmtId="0" fontId="32" fillId="2" borderId="4" xfId="0" applyFont="1" applyFill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protection hidden="1"/>
    </xf>
    <xf numFmtId="3" fontId="32" fillId="5" borderId="3" xfId="0" applyNumberFormat="1" applyFont="1" applyFill="1" applyBorder="1" applyAlignment="1" applyProtection="1">
      <alignment horizontal="center" vertical="center"/>
      <protection hidden="1"/>
    </xf>
    <xf numFmtId="0" fontId="32" fillId="5" borderId="20" xfId="0" applyFont="1" applyFill="1" applyBorder="1" applyAlignment="1" applyProtection="1">
      <alignment horizontal="center" vertical="center"/>
      <protection locked="0"/>
    </xf>
    <xf numFmtId="0" fontId="32" fillId="5" borderId="3" xfId="0" applyFont="1" applyFill="1" applyBorder="1" applyAlignment="1" applyProtection="1">
      <alignment horizontal="center" vertical="center"/>
      <protection hidden="1"/>
    </xf>
    <xf numFmtId="0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0" fontId="39" fillId="5" borderId="2" xfId="0" applyFont="1" applyFill="1" applyBorder="1" applyAlignment="1" applyProtection="1">
      <alignment vertical="center" wrapText="1"/>
      <protection hidden="1"/>
    </xf>
    <xf numFmtId="0" fontId="32" fillId="5" borderId="2" xfId="0" applyFont="1" applyFill="1" applyBorder="1"/>
    <xf numFmtId="3" fontId="32" fillId="2" borderId="5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protection hidden="1"/>
    </xf>
    <xf numFmtId="0" fontId="32" fillId="5" borderId="0" xfId="2" applyNumberFormat="1" applyFont="1" applyFill="1" applyBorder="1" applyAlignment="1" applyProtection="1">
      <alignment horizontal="left" vertical="top"/>
      <protection hidden="1"/>
    </xf>
    <xf numFmtId="170" fontId="32" fillId="5" borderId="1" xfId="0" applyNumberFormat="1" applyFont="1" applyFill="1" applyBorder="1" applyAlignment="1" applyProtection="1">
      <alignment horizontal="center" vertical="center"/>
      <protection hidden="1"/>
    </xf>
    <xf numFmtId="0" fontId="53" fillId="5" borderId="2" xfId="0" applyNumberFormat="1" applyFont="1" applyFill="1" applyBorder="1" applyAlignment="1" applyProtection="1">
      <alignment vertical="center"/>
      <protection hidden="1"/>
    </xf>
    <xf numFmtId="0" fontId="32" fillId="2" borderId="3" xfId="0" applyFont="1" applyFill="1" applyBorder="1" applyAlignment="1" applyProtection="1">
      <alignment horizontal="center" vertical="center"/>
      <protection hidden="1"/>
    </xf>
    <xf numFmtId="165" fontId="25" fillId="0" borderId="0" xfId="6" applyFont="1" applyFill="1" applyProtection="1">
      <protection hidden="1"/>
    </xf>
    <xf numFmtId="0" fontId="25" fillId="0" borderId="0" xfId="0" applyFont="1" applyFill="1" applyProtection="1">
      <protection hidden="1"/>
    </xf>
    <xf numFmtId="0" fontId="32" fillId="2" borderId="1" xfId="0" applyFont="1" applyFill="1" applyBorder="1" applyAlignment="1" applyProtection="1">
      <alignment horizontal="center" vertical="center"/>
      <protection hidden="1"/>
    </xf>
    <xf numFmtId="0" fontId="33" fillId="5" borderId="16" xfId="0" applyFont="1" applyFill="1" applyBorder="1" applyAlignment="1" applyProtection="1">
      <alignment horizontal="left" vertical="center" wrapText="1"/>
      <protection hidden="1"/>
    </xf>
    <xf numFmtId="0" fontId="12" fillId="0" borderId="0" xfId="0" applyFont="1" applyBorder="1" applyAlignment="1" applyProtection="1">
      <protection hidden="1"/>
    </xf>
    <xf numFmtId="3" fontId="53" fillId="2" borderId="1" xfId="0" applyNumberFormat="1" applyFont="1" applyFill="1" applyBorder="1" applyAlignment="1" applyProtection="1">
      <alignment horizontal="center" vertical="center"/>
      <protection hidden="1"/>
    </xf>
    <xf numFmtId="0" fontId="39" fillId="2" borderId="0" xfId="0" applyFont="1" applyFill="1" applyBorder="1" applyAlignment="1" applyProtection="1">
      <alignment vertical="center" wrapText="1"/>
      <protection hidden="1"/>
    </xf>
    <xf numFmtId="0" fontId="32" fillId="2" borderId="2" xfId="0" applyFont="1" applyFill="1" applyBorder="1" applyAlignment="1" applyProtection="1">
      <alignment horizontal="center" vertical="center"/>
    </xf>
    <xf numFmtId="0" fontId="32" fillId="2" borderId="4" xfId="0" applyFont="1" applyFill="1" applyBorder="1" applyAlignment="1" applyProtection="1">
      <alignment horizontal="center" vertical="center"/>
    </xf>
    <xf numFmtId="0" fontId="32" fillId="2" borderId="1" xfId="0" applyFont="1" applyFill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horizontal="center"/>
      <protection hidden="1"/>
    </xf>
    <xf numFmtId="1" fontId="32" fillId="4" borderId="2" xfId="0" applyNumberFormat="1" applyFont="1" applyFill="1" applyBorder="1" applyAlignment="1" applyProtection="1">
      <alignment vertical="center"/>
      <protection hidden="1"/>
    </xf>
    <xf numFmtId="0" fontId="43" fillId="2" borderId="2" xfId="0" applyFont="1" applyFill="1" applyBorder="1" applyAlignment="1" applyProtection="1">
      <alignment vertical="center" wrapText="1"/>
      <protection hidden="1"/>
    </xf>
    <xf numFmtId="0" fontId="12" fillId="0" borderId="0" xfId="0" applyFont="1" applyBorder="1" applyAlignment="1" applyProtection="1">
      <protection hidden="1"/>
    </xf>
    <xf numFmtId="3" fontId="4" fillId="2" borderId="1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locked="0"/>
    </xf>
    <xf numFmtId="3" fontId="4" fillId="2" borderId="0" xfId="0" applyNumberFormat="1" applyFont="1" applyFill="1" applyBorder="1" applyAlignment="1" applyProtection="1">
      <alignment horizontal="center" vertical="center"/>
      <protection hidden="1"/>
    </xf>
    <xf numFmtId="3" fontId="4" fillId="6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63" fillId="0" borderId="0" xfId="0" applyFont="1"/>
    <xf numFmtId="0" fontId="64" fillId="2" borderId="0" xfId="0" applyFont="1" applyFill="1" applyProtection="1">
      <protection hidden="1"/>
    </xf>
    <xf numFmtId="0" fontId="27" fillId="2" borderId="0" xfId="0" applyFont="1" applyFill="1" applyProtection="1">
      <protection hidden="1"/>
    </xf>
    <xf numFmtId="0" fontId="53" fillId="2" borderId="0" xfId="0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Font="1" applyAlignment="1" applyProtection="1">
      <alignment horizontal="left" vertical="center"/>
      <protection hidden="1"/>
    </xf>
    <xf numFmtId="3" fontId="32" fillId="2" borderId="18" xfId="0" applyNumberFormat="1" applyFont="1" applyFill="1" applyBorder="1" applyAlignment="1" applyProtection="1">
      <alignment horizontal="left"/>
      <protection locked="0"/>
    </xf>
    <xf numFmtId="0" fontId="0" fillId="2" borderId="18" xfId="0" applyFont="1" applyFill="1" applyBorder="1" applyAlignment="1" applyProtection="1">
      <alignment horizontal="left"/>
      <protection locked="0"/>
    </xf>
    <xf numFmtId="0" fontId="32" fillId="2" borderId="3" xfId="0" applyFont="1" applyFill="1" applyBorder="1" applyAlignment="1" applyProtection="1">
      <alignment horizontal="center" vertical="center" wrapText="1"/>
      <protection hidden="1"/>
    </xf>
    <xf numFmtId="3" fontId="32" fillId="2" borderId="19" xfId="0" applyNumberFormat="1" applyFont="1" applyFill="1" applyBorder="1" applyAlignment="1" applyProtection="1">
      <alignment horizontal="left"/>
      <protection locked="0"/>
    </xf>
    <xf numFmtId="0" fontId="32" fillId="2" borderId="18" xfId="0" applyNumberFormat="1" applyFont="1" applyFill="1" applyBorder="1" applyAlignment="1" applyProtection="1">
      <alignment horizontal="left"/>
      <protection locked="0"/>
    </xf>
    <xf numFmtId="0" fontId="32" fillId="2" borderId="0" xfId="0" applyFont="1" applyFill="1" applyAlignment="1" applyProtection="1">
      <alignment horizontal="center" vertical="center" wrapText="1"/>
      <protection hidden="1"/>
    </xf>
    <xf numFmtId="0" fontId="59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vertical="center" wrapText="1"/>
      <protection hidden="1"/>
    </xf>
    <xf numFmtId="0" fontId="23" fillId="0" borderId="0" xfId="0" applyFont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horizontal="left" vertical="center" wrapText="1"/>
      <protection hidden="1"/>
    </xf>
    <xf numFmtId="0" fontId="8" fillId="2" borderId="3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left" vertical="center" wrapText="1"/>
      <protection hidden="1"/>
    </xf>
    <xf numFmtId="2" fontId="4" fillId="2" borderId="0" xfId="0" applyNumberFormat="1" applyFont="1" applyFill="1" applyBorder="1" applyAlignment="1" applyProtection="1">
      <alignment horizontal="right" shrinkToFit="1"/>
      <protection hidden="1"/>
    </xf>
    <xf numFmtId="0" fontId="21" fillId="2" borderId="1" xfId="0" applyFont="1" applyFill="1" applyBorder="1" applyAlignment="1" applyProtection="1">
      <alignment horizontal="left" vertical="center" wrapText="1"/>
      <protection hidden="1"/>
    </xf>
    <xf numFmtId="0" fontId="21" fillId="2" borderId="0" xfId="0" applyFont="1" applyFill="1" applyBorder="1" applyAlignment="1" applyProtection="1">
      <alignment horizontal="left" vertical="center" wrapText="1"/>
      <protection hidden="1"/>
    </xf>
    <xf numFmtId="0" fontId="21" fillId="2" borderId="3" xfId="0" applyFont="1" applyFill="1" applyBorder="1" applyAlignment="1" applyProtection="1">
      <alignment horizontal="left" vertical="center" wrapText="1"/>
      <protection hidden="1"/>
    </xf>
    <xf numFmtId="0" fontId="41" fillId="0" borderId="0" xfId="0" applyFont="1" applyAlignment="1" applyProtection="1">
      <alignment horizontal="left" vertical="center" wrapText="1"/>
      <protection hidden="1"/>
    </xf>
    <xf numFmtId="0" fontId="12" fillId="0" borderId="1" xfId="0" applyFont="1" applyBorder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3" xfId="0" applyFont="1" applyBorder="1" applyAlignment="1" applyProtection="1">
      <alignment horizontal="center"/>
      <protection hidden="1"/>
    </xf>
    <xf numFmtId="0" fontId="39" fillId="2" borderId="1" xfId="0" applyFont="1" applyFill="1" applyBorder="1" applyAlignment="1" applyProtection="1">
      <alignment horizontal="left" vertical="center" wrapText="1"/>
      <protection hidden="1"/>
    </xf>
    <xf numFmtId="0" fontId="39" fillId="2" borderId="0" xfId="0" applyFont="1" applyFill="1" applyBorder="1" applyAlignment="1" applyProtection="1">
      <alignment horizontal="left" vertical="center" wrapText="1"/>
      <protection hidden="1"/>
    </xf>
    <xf numFmtId="0" fontId="39" fillId="2" borderId="3" xfId="0" applyFont="1" applyFill="1" applyBorder="1" applyAlignment="1" applyProtection="1">
      <alignment horizontal="left" vertic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0" fontId="8" fillId="0" borderId="3" xfId="0" applyFont="1" applyFill="1" applyBorder="1" applyAlignment="1" applyProtection="1">
      <alignment horizontal="center" wrapText="1"/>
      <protection hidden="1"/>
    </xf>
    <xf numFmtId="0" fontId="12" fillId="0" borderId="1" xfId="0" applyFont="1" applyBorder="1" applyAlignment="1" applyProtection="1">
      <protection hidden="1"/>
    </xf>
    <xf numFmtId="0" fontId="12" fillId="0" borderId="3" xfId="0" applyFont="1" applyBorder="1" applyAlignment="1" applyProtection="1">
      <protection hidden="1"/>
    </xf>
    <xf numFmtId="0" fontId="12" fillId="0" borderId="0" xfId="0" applyFont="1" applyBorder="1" applyAlignment="1" applyProtection="1">
      <protection hidden="1"/>
    </xf>
    <xf numFmtId="0" fontId="16" fillId="3" borderId="24" xfId="0" applyFont="1" applyFill="1" applyBorder="1" applyAlignment="1" applyProtection="1">
      <alignment horizontal="left" vertical="center"/>
      <protection hidden="1"/>
    </xf>
    <xf numFmtId="0" fontId="16" fillId="3" borderId="2" xfId="0" applyFont="1" applyFill="1" applyBorder="1" applyAlignment="1" applyProtection="1">
      <alignment horizontal="left" vertical="center"/>
      <protection hidden="1"/>
    </xf>
    <xf numFmtId="0" fontId="35" fillId="0" borderId="0" xfId="0" applyFont="1" applyBorder="1" applyAlignment="1" applyProtection="1">
      <alignment horizontal="center" vertical="top"/>
      <protection hidden="1"/>
    </xf>
    <xf numFmtId="0" fontId="35" fillId="0" borderId="3" xfId="0" applyFont="1" applyBorder="1" applyAlignment="1" applyProtection="1">
      <alignment horizontal="center" vertical="top"/>
      <protection hidden="1"/>
    </xf>
    <xf numFmtId="0" fontId="54" fillId="0" borderId="0" xfId="7" applyFont="1" applyFill="1" applyBorder="1" applyAlignment="1" applyProtection="1">
      <alignment horizontal="center" vertical="center" wrapText="1"/>
      <protection hidden="1"/>
    </xf>
    <xf numFmtId="0" fontId="54" fillId="0" borderId="3" xfId="7" applyFont="1" applyFill="1" applyBorder="1" applyAlignment="1" applyProtection="1">
      <alignment horizontal="center" vertical="center" wrapText="1"/>
      <protection hidden="1"/>
    </xf>
    <xf numFmtId="0" fontId="37" fillId="0" borderId="0" xfId="5" applyFont="1" applyFill="1" applyBorder="1" applyAlignment="1" applyProtection="1">
      <alignment horizontal="center" vertical="center" wrapText="1"/>
      <protection hidden="1"/>
    </xf>
    <xf numFmtId="0" fontId="37" fillId="0" borderId="3" xfId="5" applyFont="1" applyFill="1" applyBorder="1" applyAlignment="1" applyProtection="1">
      <alignment horizontal="center" vertical="center" wrapText="1"/>
      <protection hidden="1"/>
    </xf>
    <xf numFmtId="0" fontId="46" fillId="0" borderId="0" xfId="0" applyFont="1" applyBorder="1" applyAlignment="1" applyProtection="1">
      <alignment horizontal="left" vertical="center" wrapText="1"/>
      <protection hidden="1"/>
    </xf>
    <xf numFmtId="0" fontId="46" fillId="0" borderId="3" xfId="0" applyFont="1" applyBorder="1" applyAlignment="1" applyProtection="1">
      <alignment horizontal="left" vertical="center" wrapText="1"/>
      <protection hidden="1"/>
    </xf>
    <xf numFmtId="0" fontId="5" fillId="0" borderId="8" xfId="0" applyFont="1" applyBorder="1" applyAlignment="1" applyProtection="1">
      <alignment horizontal="center" vertical="center" wrapText="1"/>
      <protection hidden="1"/>
    </xf>
    <xf numFmtId="0" fontId="5" fillId="0" borderId="23" xfId="0" applyFont="1" applyBorder="1" applyAlignment="1" applyProtection="1">
      <alignment horizontal="center" vertical="center" wrapText="1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167" fontId="5" fillId="0" borderId="0" xfId="6" applyNumberFormat="1" applyFont="1" applyBorder="1" applyAlignment="1" applyProtection="1">
      <alignment horizontal="left" vertical="center" wrapText="1"/>
      <protection hidden="1"/>
    </xf>
    <xf numFmtId="167" fontId="5" fillId="0" borderId="3" xfId="6" applyNumberFormat="1" applyFont="1" applyBorder="1" applyAlignment="1" applyProtection="1">
      <alignment horizontal="left" vertical="center" wrapText="1"/>
      <protection hidden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22" xfId="0" applyFont="1" applyBorder="1" applyAlignment="1" applyProtection="1">
      <alignment horizontal="center" vertical="center" wrapText="1"/>
      <protection locked="0"/>
    </xf>
    <xf numFmtId="0" fontId="5" fillId="0" borderId="20" xfId="0" applyFont="1" applyBorder="1" applyAlignment="1" applyProtection="1">
      <alignment horizontal="center" vertical="center" wrapText="1"/>
      <protection locked="0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 vertical="center" wrapText="1"/>
      <protection hidden="1"/>
    </xf>
    <xf numFmtId="0" fontId="4" fillId="0" borderId="7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167" fontId="4" fillId="0" borderId="6" xfId="6" applyNumberFormat="1" applyFont="1" applyBorder="1" applyAlignment="1">
      <alignment horizontal="center" vertical="center" wrapText="1" shrinkToFit="1"/>
    </xf>
    <xf numFmtId="167" fontId="5" fillId="0" borderId="6" xfId="6" applyNumberFormat="1" applyFont="1" applyBorder="1" applyAlignment="1">
      <alignment horizontal="center" vertical="center" wrapText="1" shrinkToFit="1"/>
    </xf>
    <xf numFmtId="0" fontId="4" fillId="0" borderId="6" xfId="0" applyFont="1" applyBorder="1" applyAlignment="1">
      <alignment horizontal="center" vertical="center"/>
    </xf>
    <xf numFmtId="167" fontId="4" fillId="0" borderId="6" xfId="6" applyNumberFormat="1" applyFont="1" applyBorder="1" applyAlignment="1">
      <alignment horizontal="center" vertical="center" textRotation="90" wrapText="1" shrinkToFit="1"/>
    </xf>
    <xf numFmtId="167" fontId="5" fillId="0" borderId="25" xfId="6" applyNumberFormat="1" applyFont="1" applyBorder="1" applyAlignment="1">
      <alignment horizontal="right" vertical="center" wrapText="1" shrinkToFit="1"/>
    </xf>
    <xf numFmtId="167" fontId="5" fillId="0" borderId="27" xfId="6" applyNumberFormat="1" applyFont="1" applyBorder="1" applyAlignment="1">
      <alignment horizontal="right" vertical="center" wrapText="1" shrinkToFit="1"/>
    </xf>
    <xf numFmtId="167" fontId="5" fillId="0" borderId="28" xfId="6" applyNumberFormat="1" applyFont="1" applyBorder="1" applyAlignment="1">
      <alignment horizontal="right" vertical="center" wrapText="1" shrinkToFit="1"/>
    </xf>
    <xf numFmtId="167" fontId="5" fillId="0" borderId="8" xfId="6" applyNumberFormat="1" applyFont="1" applyBorder="1" applyAlignment="1">
      <alignment horizontal="left" vertical="center" wrapText="1" shrinkToFit="1"/>
    </xf>
    <xf numFmtId="167" fontId="5" fillId="0" borderId="23" xfId="6" applyNumberFormat="1" applyFont="1" applyBorder="1" applyAlignment="1">
      <alignment horizontal="left" vertical="center" wrapText="1" shrinkToFit="1"/>
    </xf>
    <xf numFmtId="167" fontId="5" fillId="0" borderId="21" xfId="6" applyNumberFormat="1" applyFont="1" applyBorder="1" applyAlignment="1">
      <alignment horizontal="left" vertical="center" wrapText="1" shrinkToFit="1"/>
    </xf>
    <xf numFmtId="167" fontId="4" fillId="0" borderId="5" xfId="6" applyNumberFormat="1" applyFont="1" applyBorder="1" applyAlignment="1">
      <alignment horizontal="center" vertical="center" wrapText="1" shrinkToFit="1"/>
    </xf>
    <xf numFmtId="167" fontId="4" fillId="0" borderId="7" xfId="6" applyNumberFormat="1" applyFont="1" applyBorder="1" applyAlignment="1">
      <alignment horizontal="center" vertical="center" textRotation="90" wrapText="1" shrinkToFit="1"/>
    </xf>
    <xf numFmtId="167" fontId="4" fillId="0" borderId="22" xfId="6" applyNumberFormat="1" applyFont="1" applyBorder="1" applyAlignment="1">
      <alignment horizontal="center" vertical="center" textRotation="90" wrapText="1" shrinkToFit="1"/>
    </xf>
    <xf numFmtId="167" fontId="4" fillId="0" borderId="20" xfId="6" applyNumberFormat="1" applyFont="1" applyBorder="1" applyAlignment="1">
      <alignment horizontal="center" vertical="center" textRotation="90" wrapText="1" shrinkToFit="1"/>
    </xf>
    <xf numFmtId="167" fontId="5" fillId="0" borderId="8" xfId="6" applyNumberFormat="1" applyFont="1" applyBorder="1" applyAlignment="1">
      <alignment horizontal="center" vertical="center" wrapText="1" shrinkToFit="1"/>
    </xf>
    <xf numFmtId="167" fontId="5" fillId="0" borderId="23" xfId="6" applyNumberFormat="1" applyFont="1" applyBorder="1" applyAlignment="1">
      <alignment horizontal="center" vertical="center" wrapText="1" shrinkToFit="1"/>
    </xf>
    <xf numFmtId="167" fontId="5" fillId="0" borderId="21" xfId="6" applyNumberFormat="1" applyFont="1" applyBorder="1" applyAlignment="1">
      <alignment horizontal="center" vertical="center" wrapText="1" shrinkToFit="1"/>
    </xf>
    <xf numFmtId="167" fontId="4" fillId="0" borderId="20" xfId="6" applyNumberFormat="1" applyFont="1" applyBorder="1" applyAlignment="1">
      <alignment horizontal="center" vertical="center" wrapText="1" shrinkToFit="1"/>
    </xf>
    <xf numFmtId="167" fontId="5" fillId="0" borderId="20" xfId="6" applyNumberFormat="1" applyFont="1" applyBorder="1" applyAlignment="1">
      <alignment horizontal="center" vertical="center" wrapText="1" shrinkToFit="1"/>
    </xf>
    <xf numFmtId="169" fontId="5" fillId="0" borderId="8" xfId="6" applyNumberFormat="1" applyFont="1" applyBorder="1" applyAlignment="1">
      <alignment horizontal="center" vertical="center" wrapText="1" shrinkToFit="1"/>
    </xf>
    <xf numFmtId="169" fontId="5" fillId="0" borderId="23" xfId="6" applyNumberFormat="1" applyFont="1" applyBorder="1" applyAlignment="1">
      <alignment horizontal="center" vertical="center" wrapText="1" shrinkToFit="1"/>
    </xf>
    <xf numFmtId="169" fontId="5" fillId="0" borderId="21" xfId="6" applyNumberFormat="1" applyFont="1" applyBorder="1" applyAlignment="1">
      <alignment horizontal="center" vertical="center" wrapText="1" shrinkToFit="1"/>
    </xf>
    <xf numFmtId="0" fontId="53" fillId="0" borderId="6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/>
    </xf>
    <xf numFmtId="167" fontId="5" fillId="0" borderId="4" xfId="6" applyNumberFormat="1" applyFont="1" applyBorder="1" applyAlignment="1">
      <alignment horizontal="center" vertical="center" wrapText="1" shrinkToFit="1"/>
    </xf>
    <xf numFmtId="167" fontId="5" fillId="0" borderId="5" xfId="6" applyNumberFormat="1" applyFont="1" applyBorder="1" applyAlignment="1">
      <alignment horizontal="center" vertical="center" wrapText="1" shrinkToFit="1"/>
    </xf>
    <xf numFmtId="49" fontId="4" fillId="0" borderId="0" xfId="0" applyNumberFormat="1" applyFont="1" applyAlignment="1">
      <alignment horizontal="left" vertical="center"/>
    </xf>
    <xf numFmtId="167" fontId="4" fillId="0" borderId="28" xfId="6" applyNumberFormat="1" applyFont="1" applyBorder="1" applyAlignment="1">
      <alignment horizontal="center" vertical="center" wrapText="1" shrinkToFit="1"/>
    </xf>
    <xf numFmtId="167" fontId="4" fillId="0" borderId="21" xfId="6" applyNumberFormat="1" applyFont="1" applyBorder="1" applyAlignment="1">
      <alignment horizontal="center" vertical="center" wrapText="1" shrinkToFit="1"/>
    </xf>
    <xf numFmtId="166" fontId="2" fillId="6" borderId="0" xfId="0" applyNumberFormat="1" applyFont="1" applyFill="1" applyBorder="1" applyAlignment="1"/>
    <xf numFmtId="0" fontId="2" fillId="6" borderId="0" xfId="0" applyFont="1" applyFill="1" applyAlignment="1"/>
    <xf numFmtId="0" fontId="4" fillId="6" borderId="0" xfId="0" applyFont="1" applyFill="1" applyBorder="1" applyAlignment="1"/>
    <xf numFmtId="166" fontId="6" fillId="6" borderId="0" xfId="0" applyNumberFormat="1" applyFont="1" applyFill="1" applyBorder="1" applyAlignment="1">
      <alignment vertical="top" wrapText="1"/>
    </xf>
    <xf numFmtId="0" fontId="6" fillId="6" borderId="0" xfId="0" applyFont="1" applyFill="1" applyBorder="1" applyAlignment="1">
      <alignment vertical="top" wrapText="1"/>
    </xf>
    <xf numFmtId="0" fontId="2" fillId="6" borderId="0" xfId="0" applyFont="1" applyFill="1" applyBorder="1" applyAlignment="1"/>
    <xf numFmtId="0" fontId="28" fillId="5" borderId="0" xfId="0" applyFont="1" applyFill="1" applyBorder="1" applyAlignment="1" applyProtection="1">
      <alignment horizontal="left" vertical="center"/>
      <protection hidden="1"/>
    </xf>
    <xf numFmtId="166" fontId="30" fillId="2" borderId="0" xfId="4" applyNumberFormat="1" applyFont="1" applyFill="1" applyBorder="1" applyAlignment="1" applyProtection="1">
      <alignment horizontal="left" vertical="center" indent="8"/>
      <protection hidden="1"/>
    </xf>
    <xf numFmtId="166" fontId="2" fillId="2" borderId="0" xfId="0" applyNumberFormat="1" applyFont="1" applyFill="1" applyBorder="1" applyAlignment="1">
      <alignment wrapText="1"/>
    </xf>
    <xf numFmtId="0" fontId="12" fillId="2" borderId="0" xfId="0" applyFont="1" applyFill="1" applyBorder="1" applyAlignment="1"/>
    <xf numFmtId="0" fontId="12" fillId="2" borderId="0" xfId="0" applyFont="1" applyFill="1" applyAlignment="1"/>
    <xf numFmtId="0" fontId="4" fillId="2" borderId="1" xfId="0" applyFont="1" applyFill="1" applyBorder="1" applyAlignment="1">
      <alignment vertical="top" wrapText="1"/>
    </xf>
    <xf numFmtId="0" fontId="12" fillId="0" borderId="1" xfId="0" applyFont="1" applyBorder="1" applyAlignment="1">
      <alignment vertical="top"/>
    </xf>
    <xf numFmtId="166" fontId="2" fillId="2" borderId="0" xfId="0" applyNumberFormat="1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4" fillId="2" borderId="0" xfId="0" applyFont="1" applyFill="1" applyBorder="1" applyAlignment="1"/>
    <xf numFmtId="0" fontId="12" fillId="0" borderId="0" xfId="0" applyFont="1" applyAlignment="1"/>
    <xf numFmtId="166" fontId="22" fillId="2" borderId="0" xfId="0" applyNumberFormat="1" applyFont="1" applyFill="1" applyBorder="1" applyAlignment="1"/>
    <xf numFmtId="166" fontId="14" fillId="2" borderId="0" xfId="0" applyNumberFormat="1" applyFont="1" applyFill="1" applyBorder="1" applyAlignment="1"/>
    <xf numFmtId="0" fontId="0" fillId="0" borderId="0" xfId="0" applyAlignment="1"/>
    <xf numFmtId="0" fontId="8" fillId="2" borderId="0" xfId="0" applyFont="1" applyFill="1" applyBorder="1" applyAlignment="1"/>
    <xf numFmtId="0" fontId="22" fillId="2" borderId="0" xfId="0" applyFont="1" applyFill="1" applyBorder="1" applyAlignment="1"/>
  </cellXfs>
  <cellStyles count="8">
    <cellStyle name="Гиперссылка" xfId="7" builtinId="8"/>
    <cellStyle name="Гиперссылка 2" xfId="5"/>
    <cellStyle name="Обычный" xfId="0" builtinId="0"/>
    <cellStyle name="Обычный 2" xfId="4"/>
    <cellStyle name="Обычный_Листовой чай" xfId="1"/>
    <cellStyle name="Обычный_Свежеобжаренный кофе" xfId="2"/>
    <cellStyle name="Обычный_Сопутствующие товары" xfId="3"/>
    <cellStyle name="Финансовый" xfId="6" builtinId="3"/>
  </cellStyles>
  <dxfs count="30">
    <dxf>
      <font>
        <strike/>
      </font>
      <fill>
        <patternFill>
          <bgColor theme="5" tint="0.79998168889431442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1C1C1C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2.jpeg"/><Relationship Id="rId21" Type="http://schemas.openxmlformats.org/officeDocument/2006/relationships/image" Target="../media/image27.jpeg"/><Relationship Id="rId42" Type="http://schemas.openxmlformats.org/officeDocument/2006/relationships/image" Target="../media/image48.png"/><Relationship Id="rId47" Type="http://schemas.openxmlformats.org/officeDocument/2006/relationships/image" Target="../media/image53.png"/><Relationship Id="rId63" Type="http://schemas.openxmlformats.org/officeDocument/2006/relationships/image" Target="../media/image69.png"/><Relationship Id="rId68" Type="http://schemas.openxmlformats.org/officeDocument/2006/relationships/image" Target="../media/image74.jpeg"/><Relationship Id="rId84" Type="http://schemas.openxmlformats.org/officeDocument/2006/relationships/image" Target="../media/image90.jpeg"/><Relationship Id="rId89" Type="http://schemas.openxmlformats.org/officeDocument/2006/relationships/image" Target="../media/image95.png"/><Relationship Id="rId112" Type="http://schemas.openxmlformats.org/officeDocument/2006/relationships/image" Target="../media/image118.png"/><Relationship Id="rId16" Type="http://schemas.openxmlformats.org/officeDocument/2006/relationships/image" Target="../media/image22.png"/><Relationship Id="rId107" Type="http://schemas.openxmlformats.org/officeDocument/2006/relationships/image" Target="../media/image113.png"/><Relationship Id="rId11" Type="http://schemas.openxmlformats.org/officeDocument/2006/relationships/image" Target="../media/image17.png"/><Relationship Id="rId32" Type="http://schemas.openxmlformats.org/officeDocument/2006/relationships/image" Target="../media/image38.jpeg"/><Relationship Id="rId37" Type="http://schemas.openxmlformats.org/officeDocument/2006/relationships/image" Target="../media/image43.png"/><Relationship Id="rId53" Type="http://schemas.openxmlformats.org/officeDocument/2006/relationships/image" Target="../media/image59.png"/><Relationship Id="rId58" Type="http://schemas.openxmlformats.org/officeDocument/2006/relationships/image" Target="../media/image64.png"/><Relationship Id="rId74" Type="http://schemas.openxmlformats.org/officeDocument/2006/relationships/image" Target="../media/image80.png"/><Relationship Id="rId79" Type="http://schemas.openxmlformats.org/officeDocument/2006/relationships/image" Target="../media/image85.jpeg"/><Relationship Id="rId102" Type="http://schemas.openxmlformats.org/officeDocument/2006/relationships/image" Target="../media/image108.png"/><Relationship Id="rId5" Type="http://schemas.openxmlformats.org/officeDocument/2006/relationships/image" Target="../media/image11.jpeg"/><Relationship Id="rId90" Type="http://schemas.openxmlformats.org/officeDocument/2006/relationships/image" Target="../media/image96.png"/><Relationship Id="rId95" Type="http://schemas.openxmlformats.org/officeDocument/2006/relationships/image" Target="../media/image101.pn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43" Type="http://schemas.openxmlformats.org/officeDocument/2006/relationships/image" Target="../media/image49.png"/><Relationship Id="rId48" Type="http://schemas.openxmlformats.org/officeDocument/2006/relationships/image" Target="../media/image54.png"/><Relationship Id="rId64" Type="http://schemas.openxmlformats.org/officeDocument/2006/relationships/image" Target="../media/image70.png"/><Relationship Id="rId69" Type="http://schemas.openxmlformats.org/officeDocument/2006/relationships/image" Target="../media/image75.jpeg"/><Relationship Id="rId113" Type="http://schemas.openxmlformats.org/officeDocument/2006/relationships/image" Target="../media/image119.png"/><Relationship Id="rId80" Type="http://schemas.openxmlformats.org/officeDocument/2006/relationships/image" Target="../media/image86.jpeg"/><Relationship Id="rId85" Type="http://schemas.openxmlformats.org/officeDocument/2006/relationships/image" Target="../media/image91.pn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33" Type="http://schemas.openxmlformats.org/officeDocument/2006/relationships/image" Target="../media/image39.jpeg"/><Relationship Id="rId38" Type="http://schemas.openxmlformats.org/officeDocument/2006/relationships/image" Target="../media/image44.png"/><Relationship Id="rId59" Type="http://schemas.openxmlformats.org/officeDocument/2006/relationships/image" Target="../media/image65.jpeg"/><Relationship Id="rId103" Type="http://schemas.openxmlformats.org/officeDocument/2006/relationships/image" Target="../media/image109.png"/><Relationship Id="rId108" Type="http://schemas.openxmlformats.org/officeDocument/2006/relationships/image" Target="../media/image114.jpeg"/><Relationship Id="rId54" Type="http://schemas.openxmlformats.org/officeDocument/2006/relationships/image" Target="../media/image60.jpeg"/><Relationship Id="rId70" Type="http://schemas.openxmlformats.org/officeDocument/2006/relationships/image" Target="../media/image76.png"/><Relationship Id="rId75" Type="http://schemas.openxmlformats.org/officeDocument/2006/relationships/image" Target="../media/image81.png"/><Relationship Id="rId91" Type="http://schemas.openxmlformats.org/officeDocument/2006/relationships/image" Target="../media/image97.png"/><Relationship Id="rId96" Type="http://schemas.openxmlformats.org/officeDocument/2006/relationships/image" Target="../media/image102.pn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jpeg"/><Relationship Id="rId36" Type="http://schemas.openxmlformats.org/officeDocument/2006/relationships/image" Target="../media/image42.png"/><Relationship Id="rId49" Type="http://schemas.openxmlformats.org/officeDocument/2006/relationships/image" Target="../media/image55.png"/><Relationship Id="rId57" Type="http://schemas.openxmlformats.org/officeDocument/2006/relationships/image" Target="../media/image63.jpeg"/><Relationship Id="rId106" Type="http://schemas.openxmlformats.org/officeDocument/2006/relationships/image" Target="../media/image112.png"/><Relationship Id="rId114" Type="http://schemas.openxmlformats.org/officeDocument/2006/relationships/image" Target="../media/image120.png"/><Relationship Id="rId10" Type="http://schemas.openxmlformats.org/officeDocument/2006/relationships/image" Target="../media/image16.jpeg"/><Relationship Id="rId31" Type="http://schemas.openxmlformats.org/officeDocument/2006/relationships/image" Target="../media/image37.jpeg"/><Relationship Id="rId44" Type="http://schemas.openxmlformats.org/officeDocument/2006/relationships/image" Target="../media/image50.png"/><Relationship Id="rId52" Type="http://schemas.openxmlformats.org/officeDocument/2006/relationships/image" Target="../media/image58.png"/><Relationship Id="rId60" Type="http://schemas.openxmlformats.org/officeDocument/2006/relationships/image" Target="../media/image66.png"/><Relationship Id="rId65" Type="http://schemas.openxmlformats.org/officeDocument/2006/relationships/image" Target="../media/image71.jpeg"/><Relationship Id="rId73" Type="http://schemas.openxmlformats.org/officeDocument/2006/relationships/image" Target="../media/image79.png"/><Relationship Id="rId78" Type="http://schemas.openxmlformats.org/officeDocument/2006/relationships/image" Target="../media/image84.jpeg"/><Relationship Id="rId81" Type="http://schemas.openxmlformats.org/officeDocument/2006/relationships/image" Target="../media/image87.jpeg"/><Relationship Id="rId86" Type="http://schemas.openxmlformats.org/officeDocument/2006/relationships/image" Target="../media/image92.png"/><Relationship Id="rId94" Type="http://schemas.openxmlformats.org/officeDocument/2006/relationships/image" Target="../media/image100.png"/><Relationship Id="rId99" Type="http://schemas.openxmlformats.org/officeDocument/2006/relationships/image" Target="../media/image105.png"/><Relationship Id="rId101" Type="http://schemas.openxmlformats.org/officeDocument/2006/relationships/image" Target="../media/image107.pn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3" Type="http://schemas.openxmlformats.org/officeDocument/2006/relationships/image" Target="../media/image19.jpeg"/><Relationship Id="rId18" Type="http://schemas.openxmlformats.org/officeDocument/2006/relationships/image" Target="../media/image24.png"/><Relationship Id="rId39" Type="http://schemas.openxmlformats.org/officeDocument/2006/relationships/image" Target="../media/image45.png"/><Relationship Id="rId109" Type="http://schemas.openxmlformats.org/officeDocument/2006/relationships/image" Target="../media/image115.png"/><Relationship Id="rId34" Type="http://schemas.openxmlformats.org/officeDocument/2006/relationships/image" Target="../media/image40.jpeg"/><Relationship Id="rId50" Type="http://schemas.openxmlformats.org/officeDocument/2006/relationships/image" Target="../media/image56.png"/><Relationship Id="rId55" Type="http://schemas.openxmlformats.org/officeDocument/2006/relationships/image" Target="../media/image61.jpeg"/><Relationship Id="rId76" Type="http://schemas.openxmlformats.org/officeDocument/2006/relationships/image" Target="../media/image82.png"/><Relationship Id="rId97" Type="http://schemas.openxmlformats.org/officeDocument/2006/relationships/image" Target="../media/image103.png"/><Relationship Id="rId104" Type="http://schemas.openxmlformats.org/officeDocument/2006/relationships/image" Target="../media/image110.png"/><Relationship Id="rId7" Type="http://schemas.openxmlformats.org/officeDocument/2006/relationships/image" Target="../media/image13.png"/><Relationship Id="rId71" Type="http://schemas.openxmlformats.org/officeDocument/2006/relationships/image" Target="../media/image77.jpeg"/><Relationship Id="rId92" Type="http://schemas.openxmlformats.org/officeDocument/2006/relationships/image" Target="../media/image98.png"/><Relationship Id="rId2" Type="http://schemas.openxmlformats.org/officeDocument/2006/relationships/image" Target="../media/image8.jpeg"/><Relationship Id="rId29" Type="http://schemas.openxmlformats.org/officeDocument/2006/relationships/image" Target="../media/image35.jpeg"/><Relationship Id="rId24" Type="http://schemas.openxmlformats.org/officeDocument/2006/relationships/image" Target="../media/image30.jpeg"/><Relationship Id="rId40" Type="http://schemas.openxmlformats.org/officeDocument/2006/relationships/image" Target="../media/image46.png"/><Relationship Id="rId45" Type="http://schemas.openxmlformats.org/officeDocument/2006/relationships/image" Target="../media/image51.png"/><Relationship Id="rId66" Type="http://schemas.openxmlformats.org/officeDocument/2006/relationships/image" Target="../media/image72.jpeg"/><Relationship Id="rId87" Type="http://schemas.openxmlformats.org/officeDocument/2006/relationships/image" Target="../media/image93.jpeg"/><Relationship Id="rId110" Type="http://schemas.openxmlformats.org/officeDocument/2006/relationships/image" Target="../media/image116.png"/><Relationship Id="rId115" Type="http://schemas.openxmlformats.org/officeDocument/2006/relationships/image" Target="../media/image121.png"/><Relationship Id="rId61" Type="http://schemas.openxmlformats.org/officeDocument/2006/relationships/image" Target="../media/image67.jpeg"/><Relationship Id="rId82" Type="http://schemas.openxmlformats.org/officeDocument/2006/relationships/image" Target="../media/image88.png"/><Relationship Id="rId19" Type="http://schemas.openxmlformats.org/officeDocument/2006/relationships/image" Target="../media/image25.jpeg"/><Relationship Id="rId14" Type="http://schemas.openxmlformats.org/officeDocument/2006/relationships/image" Target="../media/image20.jpeg"/><Relationship Id="rId30" Type="http://schemas.openxmlformats.org/officeDocument/2006/relationships/image" Target="../media/image36.png"/><Relationship Id="rId35" Type="http://schemas.openxmlformats.org/officeDocument/2006/relationships/image" Target="../media/image41.jpeg"/><Relationship Id="rId56" Type="http://schemas.openxmlformats.org/officeDocument/2006/relationships/image" Target="../media/image62.jpeg"/><Relationship Id="rId77" Type="http://schemas.openxmlformats.org/officeDocument/2006/relationships/image" Target="../media/image83.jpeg"/><Relationship Id="rId100" Type="http://schemas.openxmlformats.org/officeDocument/2006/relationships/image" Target="../media/image106.png"/><Relationship Id="rId105" Type="http://schemas.openxmlformats.org/officeDocument/2006/relationships/image" Target="../media/image111.png"/><Relationship Id="rId8" Type="http://schemas.openxmlformats.org/officeDocument/2006/relationships/image" Target="../media/image14.png"/><Relationship Id="rId51" Type="http://schemas.openxmlformats.org/officeDocument/2006/relationships/image" Target="../media/image57.jpeg"/><Relationship Id="rId72" Type="http://schemas.openxmlformats.org/officeDocument/2006/relationships/image" Target="../media/image78.jpeg"/><Relationship Id="rId93" Type="http://schemas.openxmlformats.org/officeDocument/2006/relationships/image" Target="../media/image99.png"/><Relationship Id="rId98" Type="http://schemas.openxmlformats.org/officeDocument/2006/relationships/image" Target="../media/image104.png"/><Relationship Id="rId3" Type="http://schemas.openxmlformats.org/officeDocument/2006/relationships/image" Target="../media/image9.png"/><Relationship Id="rId25" Type="http://schemas.openxmlformats.org/officeDocument/2006/relationships/image" Target="../media/image31.jpeg"/><Relationship Id="rId46" Type="http://schemas.openxmlformats.org/officeDocument/2006/relationships/image" Target="../media/image52.png"/><Relationship Id="rId67" Type="http://schemas.openxmlformats.org/officeDocument/2006/relationships/image" Target="../media/image73.png"/><Relationship Id="rId116" Type="http://schemas.openxmlformats.org/officeDocument/2006/relationships/image" Target="../media/image122.png"/><Relationship Id="rId20" Type="http://schemas.openxmlformats.org/officeDocument/2006/relationships/image" Target="../media/image26.jpeg"/><Relationship Id="rId41" Type="http://schemas.openxmlformats.org/officeDocument/2006/relationships/image" Target="../media/image47.png"/><Relationship Id="rId62" Type="http://schemas.openxmlformats.org/officeDocument/2006/relationships/image" Target="../media/image68.png"/><Relationship Id="rId83" Type="http://schemas.openxmlformats.org/officeDocument/2006/relationships/image" Target="../media/image89.png"/><Relationship Id="rId88" Type="http://schemas.openxmlformats.org/officeDocument/2006/relationships/image" Target="../media/image94.png"/><Relationship Id="rId111" Type="http://schemas.openxmlformats.org/officeDocument/2006/relationships/image" Target="../media/image11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4.png"/><Relationship Id="rId1" Type="http://schemas.openxmlformats.org/officeDocument/2006/relationships/image" Target="../media/image12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6.jpeg"/><Relationship Id="rId1" Type="http://schemas.openxmlformats.org/officeDocument/2006/relationships/image" Target="../media/image1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9.png"/><Relationship Id="rId7" Type="http://schemas.openxmlformats.org/officeDocument/2006/relationships/image" Target="../media/image133.png"/><Relationship Id="rId2" Type="http://schemas.openxmlformats.org/officeDocument/2006/relationships/image" Target="../media/image128.png"/><Relationship Id="rId1" Type="http://schemas.openxmlformats.org/officeDocument/2006/relationships/image" Target="../media/image127.png"/><Relationship Id="rId6" Type="http://schemas.openxmlformats.org/officeDocument/2006/relationships/image" Target="../media/image132.png"/><Relationship Id="rId5" Type="http://schemas.openxmlformats.org/officeDocument/2006/relationships/image" Target="../media/image131.jpeg"/><Relationship Id="rId4" Type="http://schemas.openxmlformats.org/officeDocument/2006/relationships/image" Target="../media/image1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png"/><Relationship Id="rId2" Type="http://schemas.openxmlformats.org/officeDocument/2006/relationships/image" Target="../media/image135.png"/><Relationship Id="rId1" Type="http://schemas.openxmlformats.org/officeDocument/2006/relationships/image" Target="../media/image1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133350</xdr:rowOff>
    </xdr:from>
    <xdr:to>
      <xdr:col>5</xdr:col>
      <xdr:colOff>485775</xdr:colOff>
      <xdr:row>9</xdr:row>
      <xdr:rowOff>114300</xdr:rowOff>
    </xdr:to>
    <xdr:pic>
      <xdr:nvPicPr>
        <xdr:cNvPr id="6" name="Picture 15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1450"/>
          <a:ext cx="1076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661708</xdr:colOff>
      <xdr:row>89</xdr:row>
      <xdr:rowOff>33184</xdr:rowOff>
    </xdr:from>
    <xdr:to>
      <xdr:col>8</xdr:col>
      <xdr:colOff>152400</xdr:colOff>
      <xdr:row>90</xdr:row>
      <xdr:rowOff>4482</xdr:rowOff>
    </xdr:to>
    <xdr:pic>
      <xdr:nvPicPr>
        <xdr:cNvPr id="10" name="Picture 106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08" y="13234834"/>
          <a:ext cx="1690967" cy="257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704850</xdr:colOff>
      <xdr:row>12</xdr:row>
      <xdr:rowOff>0</xdr:rowOff>
    </xdr:from>
    <xdr:to>
      <xdr:col>8</xdr:col>
      <xdr:colOff>437174</xdr:colOff>
      <xdr:row>13</xdr:row>
      <xdr:rowOff>12980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" y="1600200"/>
          <a:ext cx="1932599" cy="298730"/>
        </a:xfrm>
        <a:prstGeom prst="rect">
          <a:avLst/>
        </a:prstGeom>
      </xdr:spPr>
    </xdr:pic>
    <xdr:clientData/>
  </xdr:twoCellAnchor>
  <xdr:twoCellAnchor editAs="oneCell">
    <xdr:from>
      <xdr:col>5</xdr:col>
      <xdr:colOff>10086</xdr:colOff>
      <xdr:row>49</xdr:row>
      <xdr:rowOff>28574</xdr:rowOff>
    </xdr:from>
    <xdr:to>
      <xdr:col>8</xdr:col>
      <xdr:colOff>436541</xdr:colOff>
      <xdr:row>50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3036" y="7477124"/>
          <a:ext cx="1883780" cy="266701"/>
        </a:xfrm>
        <a:prstGeom prst="rect">
          <a:avLst/>
        </a:prstGeom>
      </xdr:spPr>
    </xdr:pic>
    <xdr:clientData/>
  </xdr:twoCellAnchor>
  <xdr:twoCellAnchor editAs="oneCell">
    <xdr:from>
      <xdr:col>4</xdr:col>
      <xdr:colOff>731744</xdr:colOff>
      <xdr:row>94</xdr:row>
      <xdr:rowOff>28576</xdr:rowOff>
    </xdr:from>
    <xdr:to>
      <xdr:col>7</xdr:col>
      <xdr:colOff>159189</xdr:colOff>
      <xdr:row>94</xdr:row>
      <xdr:rowOff>266341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1744" y="14335126"/>
          <a:ext cx="1018120" cy="237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2</xdr:col>
      <xdr:colOff>1981200</xdr:colOff>
      <xdr:row>2</xdr:row>
      <xdr:rowOff>38100</xdr:rowOff>
    </xdr:to>
    <xdr:pic>
      <xdr:nvPicPr>
        <xdr:cNvPr id="3089" name="Picture 220" descr="Картинки по запросу halssen &amp; lyon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2733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530516</xdr:colOff>
      <xdr:row>6</xdr:row>
      <xdr:rowOff>56590</xdr:rowOff>
    </xdr:from>
    <xdr:to>
      <xdr:col>4</xdr:col>
      <xdr:colOff>854366</xdr:colOff>
      <xdr:row>7</xdr:row>
      <xdr:rowOff>389965</xdr:rowOff>
    </xdr:to>
    <xdr:pic>
      <xdr:nvPicPr>
        <xdr:cNvPr id="7325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4616" y="1713940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506704</xdr:colOff>
      <xdr:row>9</xdr:row>
      <xdr:rowOff>47065</xdr:rowOff>
    </xdr:from>
    <xdr:to>
      <xdr:col>4</xdr:col>
      <xdr:colOff>916279</xdr:colOff>
      <xdr:row>9</xdr:row>
      <xdr:rowOff>532840</xdr:rowOff>
    </xdr:to>
    <xdr:pic>
      <xdr:nvPicPr>
        <xdr:cNvPr id="7326" name="Picture 322" descr="paket_maika_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lum bright="-12000" contrast="24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0804" y="3076015"/>
          <a:ext cx="409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406691</xdr:colOff>
      <xdr:row>11</xdr:row>
      <xdr:rowOff>104215</xdr:rowOff>
    </xdr:from>
    <xdr:to>
      <xdr:col>4</xdr:col>
      <xdr:colOff>1016291</xdr:colOff>
      <xdr:row>11</xdr:row>
      <xdr:rowOff>332815</xdr:rowOff>
    </xdr:to>
    <xdr:pic>
      <xdr:nvPicPr>
        <xdr:cNvPr id="7328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2485" y="4205568"/>
          <a:ext cx="609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482891</xdr:colOff>
      <xdr:row>8</xdr:row>
      <xdr:rowOff>75640</xdr:rowOff>
    </xdr:from>
    <xdr:to>
      <xdr:col>4</xdr:col>
      <xdr:colOff>940091</xdr:colOff>
      <xdr:row>8</xdr:row>
      <xdr:rowOff>504265</xdr:rowOff>
    </xdr:to>
    <xdr:pic>
      <xdr:nvPicPr>
        <xdr:cNvPr id="7333" name="Picture 321" descr="paket_2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lum bright="-12000" contrast="24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6991" y="2590240"/>
          <a:ext cx="457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487654</xdr:colOff>
      <xdr:row>19</xdr:row>
      <xdr:rowOff>57710</xdr:rowOff>
    </xdr:from>
    <xdr:to>
      <xdr:col>4</xdr:col>
      <xdr:colOff>935329</xdr:colOff>
      <xdr:row>19</xdr:row>
      <xdr:rowOff>591110</xdr:rowOff>
    </xdr:to>
    <xdr:pic>
      <xdr:nvPicPr>
        <xdr:cNvPr id="7358" name="Picture 3933" descr="DSC_264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448" y="13773710"/>
          <a:ext cx="4476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454316</xdr:colOff>
      <xdr:row>20</xdr:row>
      <xdr:rowOff>27454</xdr:rowOff>
    </xdr:from>
    <xdr:to>
      <xdr:col>4</xdr:col>
      <xdr:colOff>968666</xdr:colOff>
      <xdr:row>20</xdr:row>
      <xdr:rowOff>513229</xdr:rowOff>
    </xdr:to>
    <xdr:pic>
      <xdr:nvPicPr>
        <xdr:cNvPr id="7359" name="Picture 4318" descr="DSC_2726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20110" y="14359778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442137</xdr:colOff>
      <xdr:row>34</xdr:row>
      <xdr:rowOff>48185</xdr:rowOff>
    </xdr:from>
    <xdr:to>
      <xdr:col>4</xdr:col>
      <xdr:colOff>1076095</xdr:colOff>
      <xdr:row>34</xdr:row>
      <xdr:rowOff>524435</xdr:rowOff>
    </xdr:to>
    <xdr:pic>
      <xdr:nvPicPr>
        <xdr:cNvPr id="7362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6237" y="21460385"/>
          <a:ext cx="63395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606716</xdr:colOff>
      <xdr:row>35</xdr:row>
      <xdr:rowOff>28015</xdr:rowOff>
    </xdr:from>
    <xdr:to>
      <xdr:col>4</xdr:col>
      <xdr:colOff>873416</xdr:colOff>
      <xdr:row>35</xdr:row>
      <xdr:rowOff>532840</xdr:rowOff>
    </xdr:to>
    <xdr:pic>
      <xdr:nvPicPr>
        <xdr:cNvPr id="7363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0816" y="22002190"/>
          <a:ext cx="2667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511466</xdr:colOff>
      <xdr:row>80</xdr:row>
      <xdr:rowOff>133350</xdr:rowOff>
    </xdr:from>
    <xdr:to>
      <xdr:col>4</xdr:col>
      <xdr:colOff>1275790</xdr:colOff>
      <xdr:row>82</xdr:row>
      <xdr:rowOff>259499</xdr:rowOff>
    </xdr:to>
    <xdr:pic>
      <xdr:nvPicPr>
        <xdr:cNvPr id="7374" name="Picture 384" descr="delie_bumag_stakani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5566" y="35271075"/>
          <a:ext cx="764324" cy="764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509563</xdr:colOff>
      <xdr:row>91</xdr:row>
      <xdr:rowOff>37540</xdr:rowOff>
    </xdr:from>
    <xdr:to>
      <xdr:col>4</xdr:col>
      <xdr:colOff>1119163</xdr:colOff>
      <xdr:row>92</xdr:row>
      <xdr:rowOff>30256</xdr:rowOff>
    </xdr:to>
    <xdr:pic>
      <xdr:nvPicPr>
        <xdr:cNvPr id="7380" name="Picture 295" descr="aeropress_139410352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3663" y="41061715"/>
          <a:ext cx="609600" cy="67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638151</xdr:colOff>
      <xdr:row>93</xdr:row>
      <xdr:rowOff>132790</xdr:rowOff>
    </xdr:from>
    <xdr:to>
      <xdr:col>4</xdr:col>
      <xdr:colOff>990576</xdr:colOff>
      <xdr:row>93</xdr:row>
      <xdr:rowOff>561415</xdr:rowOff>
    </xdr:to>
    <xdr:pic>
      <xdr:nvPicPr>
        <xdr:cNvPr id="7383" name="Picture 4315" descr="coffeemaker-classic-three-detail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51" y="41842765"/>
          <a:ext cx="352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604813</xdr:colOff>
      <xdr:row>94</xdr:row>
      <xdr:rowOff>66115</xdr:rowOff>
    </xdr:from>
    <xdr:to>
      <xdr:col>4</xdr:col>
      <xdr:colOff>1023913</xdr:colOff>
      <xdr:row>94</xdr:row>
      <xdr:rowOff>475690</xdr:rowOff>
    </xdr:to>
    <xdr:pic>
      <xdr:nvPicPr>
        <xdr:cNvPr id="7386" name="Picture 308" descr="400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8913" y="42461890"/>
          <a:ext cx="419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595288</xdr:colOff>
      <xdr:row>95</xdr:row>
      <xdr:rowOff>56590</xdr:rowOff>
    </xdr:from>
    <xdr:to>
      <xdr:col>4</xdr:col>
      <xdr:colOff>1033438</xdr:colOff>
      <xdr:row>95</xdr:row>
      <xdr:rowOff>485215</xdr:rowOff>
    </xdr:to>
    <xdr:pic>
      <xdr:nvPicPr>
        <xdr:cNvPr id="7387" name="Picture 308" descr="4001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9388" y="4300481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606720</xdr:colOff>
      <xdr:row>99</xdr:row>
      <xdr:rowOff>75640</xdr:rowOff>
    </xdr:from>
    <xdr:to>
      <xdr:col>4</xdr:col>
      <xdr:colOff>1035345</xdr:colOff>
      <xdr:row>99</xdr:row>
      <xdr:rowOff>513790</xdr:rowOff>
    </xdr:to>
    <xdr:pic>
      <xdr:nvPicPr>
        <xdr:cNvPr id="7390" name="Picture 310" descr="41V7hgyClPL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7544" y="44820728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712648</xdr:colOff>
      <xdr:row>106</xdr:row>
      <xdr:rowOff>47064</xdr:rowOff>
    </xdr:from>
    <xdr:to>
      <xdr:col>4</xdr:col>
      <xdr:colOff>1024804</xdr:colOff>
      <xdr:row>108</xdr:row>
      <xdr:rowOff>144703</xdr:rowOff>
    </xdr:to>
    <xdr:pic>
      <xdr:nvPicPr>
        <xdr:cNvPr id="7398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22973" y="48310239"/>
          <a:ext cx="312156" cy="478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595190</xdr:colOff>
      <xdr:row>113</xdr:row>
      <xdr:rowOff>103291</xdr:rowOff>
    </xdr:from>
    <xdr:to>
      <xdr:col>4</xdr:col>
      <xdr:colOff>1047749</xdr:colOff>
      <xdr:row>115</xdr:row>
      <xdr:rowOff>57150</xdr:rowOff>
    </xdr:to>
    <xdr:pic>
      <xdr:nvPicPr>
        <xdr:cNvPr id="74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5515" y="49699966"/>
          <a:ext cx="452559" cy="601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448463</xdr:colOff>
      <xdr:row>12</xdr:row>
      <xdr:rowOff>85165</xdr:rowOff>
    </xdr:from>
    <xdr:to>
      <xdr:col>4</xdr:col>
      <xdr:colOff>974520</xdr:colOff>
      <xdr:row>12</xdr:row>
      <xdr:rowOff>666190</xdr:rowOff>
    </xdr:to>
    <xdr:pic>
      <xdr:nvPicPr>
        <xdr:cNvPr id="86" name="Рисунок 93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914257" y="4668371"/>
          <a:ext cx="526057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586950</xdr:colOff>
      <xdr:row>31</xdr:row>
      <xdr:rowOff>28575</xdr:rowOff>
    </xdr:from>
    <xdr:to>
      <xdr:col>4</xdr:col>
      <xdr:colOff>969382</xdr:colOff>
      <xdr:row>31</xdr:row>
      <xdr:rowOff>358095</xdr:rowOff>
    </xdr:to>
    <xdr:pic>
      <xdr:nvPicPr>
        <xdr:cNvPr id="8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73575" y="18059400"/>
          <a:ext cx="382432" cy="329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171875</xdr:colOff>
      <xdr:row>140</xdr:row>
      <xdr:rowOff>19610</xdr:rowOff>
    </xdr:from>
    <xdr:to>
      <xdr:col>5</xdr:col>
      <xdr:colOff>123794</xdr:colOff>
      <xdr:row>140</xdr:row>
      <xdr:rowOff>743510</xdr:rowOff>
    </xdr:to>
    <xdr:pic>
      <xdr:nvPicPr>
        <xdr:cNvPr id="93" name="Рисунок 97" descr="OTTIMA_semi_2gr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5975" y="68447210"/>
          <a:ext cx="130446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516229</xdr:colOff>
      <xdr:row>145</xdr:row>
      <xdr:rowOff>56590</xdr:rowOff>
    </xdr:from>
    <xdr:to>
      <xdr:col>4</xdr:col>
      <xdr:colOff>906754</xdr:colOff>
      <xdr:row>145</xdr:row>
      <xdr:rowOff>799539</xdr:rowOff>
    </xdr:to>
    <xdr:pic>
      <xdr:nvPicPr>
        <xdr:cNvPr id="94" name="Рисунок 98" descr="tranquilo.jpg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499" r="-1"/>
        <a:stretch/>
      </xdr:blipFill>
      <xdr:spPr bwMode="auto">
        <a:xfrm>
          <a:off x="6982023" y="71460472"/>
          <a:ext cx="390525" cy="742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501940</xdr:colOff>
      <xdr:row>146</xdr:row>
      <xdr:rowOff>100075</xdr:rowOff>
    </xdr:from>
    <xdr:to>
      <xdr:col>4</xdr:col>
      <xdr:colOff>876299</xdr:colOff>
      <xdr:row>146</xdr:row>
      <xdr:rowOff>782730</xdr:rowOff>
    </xdr:to>
    <xdr:pic>
      <xdr:nvPicPr>
        <xdr:cNvPr id="107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6040" y="71623300"/>
          <a:ext cx="374359" cy="682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440029</xdr:colOff>
      <xdr:row>154</xdr:row>
      <xdr:rowOff>107848</xdr:rowOff>
    </xdr:from>
    <xdr:to>
      <xdr:col>4</xdr:col>
      <xdr:colOff>1000125</xdr:colOff>
      <xdr:row>154</xdr:row>
      <xdr:rowOff>734237</xdr:rowOff>
    </xdr:to>
    <xdr:pic>
      <xdr:nvPicPr>
        <xdr:cNvPr id="109" name="Picture 1752" descr="IMG_0094_1000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0354" y="82384798"/>
          <a:ext cx="560096" cy="62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136256</xdr:colOff>
      <xdr:row>142</xdr:row>
      <xdr:rowOff>66675</xdr:rowOff>
    </xdr:from>
    <xdr:to>
      <xdr:col>4</xdr:col>
      <xdr:colOff>1191477</xdr:colOff>
      <xdr:row>142</xdr:row>
      <xdr:rowOff>750234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6581" y="69875400"/>
          <a:ext cx="1055221" cy="683559"/>
        </a:xfrm>
        <a:prstGeom prst="rect">
          <a:avLst/>
        </a:prstGeom>
      </xdr:spPr>
    </xdr:pic>
    <xdr:clientData/>
  </xdr:twoCellAnchor>
  <xdr:twoCellAnchor editAs="oneCell">
    <xdr:from>
      <xdr:col>4</xdr:col>
      <xdr:colOff>590526</xdr:colOff>
      <xdr:row>98</xdr:row>
      <xdr:rowOff>58270</xdr:rowOff>
    </xdr:from>
    <xdr:to>
      <xdr:col>4</xdr:col>
      <xdr:colOff>1076325</xdr:colOff>
      <xdr:row>98</xdr:row>
      <xdr:rowOff>504264</xdr:rowOff>
    </xdr:to>
    <xdr:pic>
      <xdr:nvPicPr>
        <xdr:cNvPr id="103" name="Рисунок 95" descr="Воронка Hario медная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4626" y="43997095"/>
          <a:ext cx="485799" cy="445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387361</xdr:colOff>
      <xdr:row>132</xdr:row>
      <xdr:rowOff>109420</xdr:rowOff>
    </xdr:from>
    <xdr:to>
      <xdr:col>4</xdr:col>
      <xdr:colOff>1025536</xdr:colOff>
      <xdr:row>132</xdr:row>
      <xdr:rowOff>661870</xdr:rowOff>
    </xdr:to>
    <xdr:pic>
      <xdr:nvPicPr>
        <xdr:cNvPr id="119" name="Picture 6398" descr="pearl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8185" y="62851155"/>
          <a:ext cx="638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393525</xdr:colOff>
      <xdr:row>133</xdr:row>
      <xdr:rowOff>165160</xdr:rowOff>
    </xdr:from>
    <xdr:to>
      <xdr:col>4</xdr:col>
      <xdr:colOff>1086970</xdr:colOff>
      <xdr:row>133</xdr:row>
      <xdr:rowOff>705812</xdr:rowOff>
    </xdr:to>
    <xdr:pic>
      <xdr:nvPicPr>
        <xdr:cNvPr id="120" name="Picture 6399" descr="Картинки по запросу acaia lunar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clrChange>
            <a:clrFrom>
              <a:srgbClr val="FAFAFA"/>
            </a:clrFrom>
            <a:clrTo>
              <a:srgbClr val="FAFA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4349" y="63635278"/>
          <a:ext cx="693445" cy="540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506100</xdr:colOff>
      <xdr:row>123</xdr:row>
      <xdr:rowOff>95809</xdr:rowOff>
    </xdr:from>
    <xdr:to>
      <xdr:col>4</xdr:col>
      <xdr:colOff>1012133</xdr:colOff>
      <xdr:row>123</xdr:row>
      <xdr:rowOff>588867</xdr:rowOff>
    </xdr:to>
    <xdr:pic>
      <xdr:nvPicPr>
        <xdr:cNvPr id="122" name="Picture 309" descr="00-04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2725" y="55483684"/>
          <a:ext cx="506033" cy="493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464962</xdr:colOff>
      <xdr:row>124</xdr:row>
      <xdr:rowOff>145676</xdr:rowOff>
    </xdr:from>
    <xdr:to>
      <xdr:col>4</xdr:col>
      <xdr:colOff>958021</xdr:colOff>
      <xdr:row>124</xdr:row>
      <xdr:rowOff>614683</xdr:rowOff>
    </xdr:to>
    <xdr:pic>
      <xdr:nvPicPr>
        <xdr:cNvPr id="124" name="Picture 4317" descr="2198490167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0756" y="59312735"/>
          <a:ext cx="493059" cy="469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423874</xdr:colOff>
      <xdr:row>125</xdr:row>
      <xdr:rowOff>127186</xdr:rowOff>
    </xdr:from>
    <xdr:to>
      <xdr:col>4</xdr:col>
      <xdr:colOff>999108</xdr:colOff>
      <xdr:row>125</xdr:row>
      <xdr:rowOff>676273</xdr:rowOff>
    </xdr:to>
    <xdr:pic>
      <xdr:nvPicPr>
        <xdr:cNvPr id="125" name="Picture 296" descr="_________________4f0da3d76320e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9668" y="60033833"/>
          <a:ext cx="575234" cy="54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442550</xdr:colOff>
      <xdr:row>126</xdr:row>
      <xdr:rowOff>113301</xdr:rowOff>
    </xdr:from>
    <xdr:to>
      <xdr:col>4</xdr:col>
      <xdr:colOff>980433</xdr:colOff>
      <xdr:row>126</xdr:row>
      <xdr:rowOff>613657</xdr:rowOff>
    </xdr:to>
    <xdr:pic>
      <xdr:nvPicPr>
        <xdr:cNvPr id="126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8344" y="60759536"/>
          <a:ext cx="537883" cy="50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416216</xdr:colOff>
      <xdr:row>130</xdr:row>
      <xdr:rowOff>160246</xdr:rowOff>
    </xdr:from>
    <xdr:to>
      <xdr:col>4</xdr:col>
      <xdr:colOff>949616</xdr:colOff>
      <xdr:row>130</xdr:row>
      <xdr:rowOff>560296</xdr:rowOff>
    </xdr:to>
    <xdr:pic>
      <xdr:nvPicPr>
        <xdr:cNvPr id="127" name="Picture 339" descr="21224462_w640_h640_vst200b3803805100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6166" y="60643996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501941</xdr:colOff>
      <xdr:row>131</xdr:row>
      <xdr:rowOff>123182</xdr:rowOff>
    </xdr:from>
    <xdr:to>
      <xdr:col>4</xdr:col>
      <xdr:colOff>959141</xdr:colOff>
      <xdr:row>131</xdr:row>
      <xdr:rowOff>580382</xdr:rowOff>
    </xdr:to>
    <xdr:pic>
      <xdr:nvPicPr>
        <xdr:cNvPr id="129" name="Рисунок 116" descr="Весы Smart Scale II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2765" y="62170153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526924</xdr:colOff>
      <xdr:row>155</xdr:row>
      <xdr:rowOff>38100</xdr:rowOff>
    </xdr:from>
    <xdr:to>
      <xdr:col>4</xdr:col>
      <xdr:colOff>946155</xdr:colOff>
      <xdr:row>155</xdr:row>
      <xdr:rowOff>750794</xdr:rowOff>
    </xdr:to>
    <xdr:pic>
      <xdr:nvPicPr>
        <xdr:cNvPr id="130" name="Рисунок 101" descr="Кофемолка ручная Porlex Mini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7249" y="83143725"/>
          <a:ext cx="419231" cy="712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586253</xdr:colOff>
      <xdr:row>36</xdr:row>
      <xdr:rowOff>57710</xdr:rowOff>
    </xdr:from>
    <xdr:to>
      <xdr:col>4</xdr:col>
      <xdr:colOff>874830</xdr:colOff>
      <xdr:row>36</xdr:row>
      <xdr:rowOff>525283</xdr:rowOff>
    </xdr:to>
    <xdr:pic>
      <xdr:nvPicPr>
        <xdr:cNvPr id="110" name="Рисунок 113" descr="Средство для чистки от кофейных масел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0353" y="22612910"/>
          <a:ext cx="288577" cy="467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468604</xdr:colOff>
      <xdr:row>120</xdr:row>
      <xdr:rowOff>132790</xdr:rowOff>
    </xdr:from>
    <xdr:to>
      <xdr:col>4</xdr:col>
      <xdr:colOff>954379</xdr:colOff>
      <xdr:row>120</xdr:row>
      <xdr:rowOff>609040</xdr:rowOff>
    </xdr:to>
    <xdr:pic>
      <xdr:nvPicPr>
        <xdr:cNvPr id="140" name="Picture 1024" descr="Картинки по запросу фильтры для капельных кофеварок волна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4398" y="56341496"/>
          <a:ext cx="485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136690</xdr:colOff>
      <xdr:row>143</xdr:row>
      <xdr:rowOff>57311</xdr:rowOff>
    </xdr:from>
    <xdr:to>
      <xdr:col>4</xdr:col>
      <xdr:colOff>1191043</xdr:colOff>
      <xdr:row>143</xdr:row>
      <xdr:rowOff>873740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7015" y="70694711"/>
          <a:ext cx="1054353" cy="816429"/>
        </a:xfrm>
        <a:prstGeom prst="rect">
          <a:avLst/>
        </a:prstGeom>
      </xdr:spPr>
    </xdr:pic>
    <xdr:clientData/>
  </xdr:twoCellAnchor>
  <xdr:twoCellAnchor editAs="oneCell">
    <xdr:from>
      <xdr:col>4</xdr:col>
      <xdr:colOff>386468</xdr:colOff>
      <xdr:row>129</xdr:row>
      <xdr:rowOff>49661</xdr:rowOff>
    </xdr:from>
    <xdr:to>
      <xdr:col>4</xdr:col>
      <xdr:colOff>1076325</xdr:colOff>
      <xdr:row>129</xdr:row>
      <xdr:rowOff>733571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6418" y="59790461"/>
          <a:ext cx="689857" cy="683910"/>
        </a:xfrm>
        <a:prstGeom prst="rect">
          <a:avLst/>
        </a:prstGeom>
      </xdr:spPr>
    </xdr:pic>
    <xdr:clientData/>
  </xdr:twoCellAnchor>
  <xdr:twoCellAnchor editAs="oneCell">
    <xdr:from>
      <xdr:col>4</xdr:col>
      <xdr:colOff>546125</xdr:colOff>
      <xdr:row>33</xdr:row>
      <xdr:rowOff>98468</xdr:rowOff>
    </xdr:from>
    <xdr:to>
      <xdr:col>4</xdr:col>
      <xdr:colOff>885825</xdr:colOff>
      <xdr:row>33</xdr:row>
      <xdr:rowOff>629250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0225" y="20462918"/>
          <a:ext cx="339700" cy="530782"/>
        </a:xfrm>
        <a:prstGeom prst="rect">
          <a:avLst/>
        </a:prstGeom>
      </xdr:spPr>
    </xdr:pic>
    <xdr:clientData/>
  </xdr:twoCellAnchor>
  <xdr:twoCellAnchor editAs="oneCell">
    <xdr:from>
      <xdr:col>4</xdr:col>
      <xdr:colOff>562507</xdr:colOff>
      <xdr:row>37</xdr:row>
      <xdr:rowOff>106899</xdr:rowOff>
    </xdr:from>
    <xdr:to>
      <xdr:col>4</xdr:col>
      <xdr:colOff>962025</xdr:colOff>
      <xdr:row>37</xdr:row>
      <xdr:rowOff>644713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6607" y="22890699"/>
          <a:ext cx="399518" cy="537814"/>
        </a:xfrm>
        <a:prstGeom prst="rect">
          <a:avLst/>
        </a:prstGeom>
      </xdr:spPr>
    </xdr:pic>
    <xdr:clientData/>
  </xdr:twoCellAnchor>
  <xdr:twoCellAnchor editAs="oneCell">
    <xdr:from>
      <xdr:col>4</xdr:col>
      <xdr:colOff>482871</xdr:colOff>
      <xdr:row>43</xdr:row>
      <xdr:rowOff>57150</xdr:rowOff>
    </xdr:from>
    <xdr:to>
      <xdr:col>4</xdr:col>
      <xdr:colOff>940111</xdr:colOff>
      <xdr:row>45</xdr:row>
      <xdr:rowOff>173783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8665" y="27220209"/>
          <a:ext cx="457240" cy="564869"/>
        </a:xfrm>
        <a:prstGeom prst="rect">
          <a:avLst/>
        </a:prstGeom>
      </xdr:spPr>
    </xdr:pic>
    <xdr:clientData/>
  </xdr:twoCellAnchor>
  <xdr:twoCellAnchor editAs="oneCell">
    <xdr:from>
      <xdr:col>4</xdr:col>
      <xdr:colOff>495438</xdr:colOff>
      <xdr:row>40</xdr:row>
      <xdr:rowOff>18490</xdr:rowOff>
    </xdr:from>
    <xdr:to>
      <xdr:col>4</xdr:col>
      <xdr:colOff>1098994</xdr:colOff>
      <xdr:row>40</xdr:row>
      <xdr:rowOff>335509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9538" y="25012090"/>
          <a:ext cx="603556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568216</xdr:colOff>
      <xdr:row>60</xdr:row>
      <xdr:rowOff>8965</xdr:rowOff>
    </xdr:from>
    <xdr:to>
      <xdr:col>4</xdr:col>
      <xdr:colOff>1007166</xdr:colOff>
      <xdr:row>60</xdr:row>
      <xdr:rowOff>435722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2316" y="30127015"/>
          <a:ext cx="438950" cy="426757"/>
        </a:xfrm>
        <a:prstGeom prst="rect">
          <a:avLst/>
        </a:prstGeom>
      </xdr:spPr>
    </xdr:pic>
    <xdr:clientData/>
  </xdr:twoCellAnchor>
  <xdr:twoCellAnchor editAs="oneCell">
    <xdr:from>
      <xdr:col>4</xdr:col>
      <xdr:colOff>648979</xdr:colOff>
      <xdr:row>76</xdr:row>
      <xdr:rowOff>66675</xdr:rowOff>
    </xdr:from>
    <xdr:to>
      <xdr:col>4</xdr:col>
      <xdr:colOff>1256732</xdr:colOff>
      <xdr:row>77</xdr:row>
      <xdr:rowOff>330212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304" y="33118425"/>
          <a:ext cx="607753" cy="692162"/>
        </a:xfrm>
        <a:prstGeom prst="rect">
          <a:avLst/>
        </a:prstGeom>
      </xdr:spPr>
    </xdr:pic>
    <xdr:clientData/>
  </xdr:twoCellAnchor>
  <xdr:twoCellAnchor editAs="oneCell">
    <xdr:from>
      <xdr:col>4</xdr:col>
      <xdr:colOff>563854</xdr:colOff>
      <xdr:row>83</xdr:row>
      <xdr:rowOff>60021</xdr:rowOff>
    </xdr:from>
    <xdr:to>
      <xdr:col>4</xdr:col>
      <xdr:colOff>1190625</xdr:colOff>
      <xdr:row>84</xdr:row>
      <xdr:rowOff>335440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7954" y="36921771"/>
          <a:ext cx="626771" cy="665944"/>
        </a:xfrm>
        <a:prstGeom prst="rect">
          <a:avLst/>
        </a:prstGeom>
      </xdr:spPr>
    </xdr:pic>
    <xdr:clientData/>
  </xdr:twoCellAnchor>
  <xdr:twoCellAnchor editAs="oneCell">
    <xdr:from>
      <xdr:col>4</xdr:col>
      <xdr:colOff>647458</xdr:colOff>
      <xdr:row>85</xdr:row>
      <xdr:rowOff>284325</xdr:rowOff>
    </xdr:from>
    <xdr:to>
      <xdr:col>4</xdr:col>
      <xdr:colOff>1232725</xdr:colOff>
      <xdr:row>86</xdr:row>
      <xdr:rowOff>208151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558" y="37212750"/>
          <a:ext cx="585267" cy="304826"/>
        </a:xfrm>
        <a:prstGeom prst="rect">
          <a:avLst/>
        </a:prstGeom>
      </xdr:spPr>
    </xdr:pic>
    <xdr:clientData/>
  </xdr:twoCellAnchor>
  <xdr:twoCellAnchor editAs="oneCell">
    <xdr:from>
      <xdr:col>4</xdr:col>
      <xdr:colOff>697377</xdr:colOff>
      <xdr:row>87</xdr:row>
      <xdr:rowOff>113740</xdr:rowOff>
    </xdr:from>
    <xdr:to>
      <xdr:col>4</xdr:col>
      <xdr:colOff>1087555</xdr:colOff>
      <xdr:row>87</xdr:row>
      <xdr:rowOff>467339</xdr:rowOff>
    </xdr:to>
    <xdr:pic>
      <xdr:nvPicPr>
        <xdr:cNvPr id="7394" name="Рисунок 739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1477" y="37832740"/>
          <a:ext cx="390178" cy="353599"/>
        </a:xfrm>
        <a:prstGeom prst="rect">
          <a:avLst/>
        </a:prstGeom>
      </xdr:spPr>
    </xdr:pic>
    <xdr:clientData/>
  </xdr:twoCellAnchor>
  <xdr:twoCellAnchor editAs="oneCell">
    <xdr:from>
      <xdr:col>4</xdr:col>
      <xdr:colOff>780836</xdr:colOff>
      <xdr:row>89</xdr:row>
      <xdr:rowOff>66115</xdr:rowOff>
    </xdr:from>
    <xdr:to>
      <xdr:col>4</xdr:col>
      <xdr:colOff>1000311</xdr:colOff>
      <xdr:row>89</xdr:row>
      <xdr:rowOff>425810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4936" y="38775715"/>
          <a:ext cx="219475" cy="359695"/>
        </a:xfrm>
        <a:prstGeom prst="rect">
          <a:avLst/>
        </a:prstGeom>
      </xdr:spPr>
    </xdr:pic>
    <xdr:clientData/>
  </xdr:twoCellAnchor>
  <xdr:twoCellAnchor editAs="oneCell">
    <xdr:from>
      <xdr:col>4</xdr:col>
      <xdr:colOff>537353</xdr:colOff>
      <xdr:row>59</xdr:row>
      <xdr:rowOff>110938</xdr:rowOff>
    </xdr:from>
    <xdr:to>
      <xdr:col>4</xdr:col>
      <xdr:colOff>1018979</xdr:colOff>
      <xdr:row>59</xdr:row>
      <xdr:rowOff>470633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1453" y="29638438"/>
          <a:ext cx="481626" cy="359695"/>
        </a:xfrm>
        <a:prstGeom prst="rect">
          <a:avLst/>
        </a:prstGeom>
      </xdr:spPr>
    </xdr:pic>
    <xdr:clientData/>
  </xdr:twoCellAnchor>
  <xdr:twoCellAnchor editAs="oneCell">
    <xdr:from>
      <xdr:col>4</xdr:col>
      <xdr:colOff>525754</xdr:colOff>
      <xdr:row>10</xdr:row>
      <xdr:rowOff>20054</xdr:rowOff>
    </xdr:from>
    <xdr:to>
      <xdr:col>4</xdr:col>
      <xdr:colOff>897229</xdr:colOff>
      <xdr:row>10</xdr:row>
      <xdr:rowOff>471540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1548" y="3617142"/>
          <a:ext cx="371475" cy="451486"/>
        </a:xfrm>
        <a:prstGeom prst="rect">
          <a:avLst/>
        </a:prstGeom>
      </xdr:spPr>
    </xdr:pic>
    <xdr:clientData/>
  </xdr:twoCellAnchor>
  <xdr:twoCellAnchor editAs="oneCell">
    <xdr:from>
      <xdr:col>4</xdr:col>
      <xdr:colOff>373354</xdr:colOff>
      <xdr:row>14</xdr:row>
      <xdr:rowOff>82210</xdr:rowOff>
    </xdr:from>
    <xdr:to>
      <xdr:col>4</xdr:col>
      <xdr:colOff>1163929</xdr:colOff>
      <xdr:row>14</xdr:row>
      <xdr:rowOff>466165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7454" y="5578135"/>
          <a:ext cx="790575" cy="383955"/>
        </a:xfrm>
        <a:prstGeom prst="rect">
          <a:avLst/>
        </a:prstGeom>
      </xdr:spPr>
    </xdr:pic>
    <xdr:clientData/>
  </xdr:twoCellAnchor>
  <xdr:twoCellAnchor editAs="oneCell">
    <xdr:from>
      <xdr:col>4</xdr:col>
      <xdr:colOff>311441</xdr:colOff>
      <xdr:row>4</xdr:row>
      <xdr:rowOff>16585</xdr:rowOff>
    </xdr:from>
    <xdr:to>
      <xdr:col>4</xdr:col>
      <xdr:colOff>1111541</xdr:colOff>
      <xdr:row>5</xdr:row>
      <xdr:rowOff>389966</xdr:rowOff>
    </xdr:to>
    <xdr:pic>
      <xdr:nvPicPr>
        <xdr:cNvPr id="115" name="Рисунок 99" descr="Фасовочный пакет 250 гр..jpg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445541" y="826210"/>
          <a:ext cx="800100" cy="802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531243</xdr:colOff>
      <xdr:row>117</xdr:row>
      <xdr:rowOff>124385</xdr:rowOff>
    </xdr:from>
    <xdr:to>
      <xdr:col>4</xdr:col>
      <xdr:colOff>1135614</xdr:colOff>
      <xdr:row>117</xdr:row>
      <xdr:rowOff>733425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941568" y="51445085"/>
          <a:ext cx="604371" cy="609040"/>
        </a:xfrm>
        <a:prstGeom prst="rect">
          <a:avLst/>
        </a:prstGeom>
      </xdr:spPr>
    </xdr:pic>
    <xdr:clientData/>
  </xdr:twoCellAnchor>
  <xdr:twoCellAnchor editAs="oneCell">
    <xdr:from>
      <xdr:col>4</xdr:col>
      <xdr:colOff>637979</xdr:colOff>
      <xdr:row>103</xdr:row>
      <xdr:rowOff>84604</xdr:rowOff>
    </xdr:from>
    <xdr:to>
      <xdr:col>4</xdr:col>
      <xdr:colOff>1064736</xdr:colOff>
      <xdr:row>103</xdr:row>
      <xdr:rowOff>515283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778803" y="47575133"/>
          <a:ext cx="426757" cy="430679"/>
        </a:xfrm>
        <a:prstGeom prst="rect">
          <a:avLst/>
        </a:prstGeom>
      </xdr:spPr>
    </xdr:pic>
    <xdr:clientData/>
  </xdr:twoCellAnchor>
  <xdr:twoCellAnchor editAs="oneCell">
    <xdr:from>
      <xdr:col>4</xdr:col>
      <xdr:colOff>559091</xdr:colOff>
      <xdr:row>21</xdr:row>
      <xdr:rowOff>70340</xdr:rowOff>
    </xdr:from>
    <xdr:to>
      <xdr:col>4</xdr:col>
      <xdr:colOff>962025</xdr:colOff>
      <xdr:row>24</xdr:row>
      <xdr:rowOff>107687</xdr:rowOff>
    </xdr:to>
    <xdr:pic>
      <xdr:nvPicPr>
        <xdr:cNvPr id="136" name="Рисунок 99" descr="Чехол для телефона (белый силикон)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3191" y="9090515"/>
          <a:ext cx="402934" cy="780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614071</xdr:colOff>
      <xdr:row>25</xdr:row>
      <xdr:rowOff>66458</xdr:rowOff>
    </xdr:from>
    <xdr:to>
      <xdr:col>4</xdr:col>
      <xdr:colOff>1009650</xdr:colOff>
      <xdr:row>28</xdr:row>
      <xdr:rowOff>104775</xdr:rowOff>
    </xdr:to>
    <xdr:pic>
      <xdr:nvPicPr>
        <xdr:cNvPr id="147" name="Рисунок 102" descr="Tasty-Coffee-(сердце)_MM1_i7_BLK_SIL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8171" y="10077233"/>
          <a:ext cx="395579" cy="781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501941</xdr:colOff>
      <xdr:row>47</xdr:row>
      <xdr:rowOff>190500</xdr:rowOff>
    </xdr:from>
    <xdr:to>
      <xdr:col>4</xdr:col>
      <xdr:colOff>921041</xdr:colOff>
      <xdr:row>47</xdr:row>
      <xdr:rowOff>514350</xdr:rowOff>
    </xdr:to>
    <xdr:pic>
      <xdr:nvPicPr>
        <xdr:cNvPr id="148" name="Рисунок 103" descr="пуш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7735" y="28776706"/>
          <a:ext cx="4191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482891</xdr:colOff>
      <xdr:row>48</xdr:row>
      <xdr:rowOff>161925</xdr:rowOff>
    </xdr:from>
    <xdr:to>
      <xdr:col>4</xdr:col>
      <xdr:colOff>959141</xdr:colOff>
      <xdr:row>48</xdr:row>
      <xdr:rowOff>533400</xdr:rowOff>
    </xdr:to>
    <xdr:pic>
      <xdr:nvPicPr>
        <xdr:cNvPr id="149" name="Рисунок 104" descr="разр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516" y="27041475"/>
          <a:ext cx="476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563854</xdr:colOff>
      <xdr:row>147</xdr:row>
      <xdr:rowOff>95250</xdr:rowOff>
    </xdr:from>
    <xdr:to>
      <xdr:col>4</xdr:col>
      <xdr:colOff>859129</xdr:colOff>
      <xdr:row>147</xdr:row>
      <xdr:rowOff>723900</xdr:rowOff>
    </xdr:to>
    <xdr:pic>
      <xdr:nvPicPr>
        <xdr:cNvPr id="151" name="Рисунок 103" descr="Кофемолка Baratza Sette 30.pn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648" y="73370515"/>
          <a:ext cx="295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382879</xdr:colOff>
      <xdr:row>61</xdr:row>
      <xdr:rowOff>142875</xdr:rowOff>
    </xdr:from>
    <xdr:to>
      <xdr:col>4</xdr:col>
      <xdr:colOff>1116304</xdr:colOff>
      <xdr:row>61</xdr:row>
      <xdr:rowOff>381000</xdr:rowOff>
    </xdr:to>
    <xdr:pic>
      <xdr:nvPicPr>
        <xdr:cNvPr id="137" name="Рисунок 102" descr="ложка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979" y="28841700"/>
          <a:ext cx="733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587666</xdr:colOff>
      <xdr:row>30</xdr:row>
      <xdr:rowOff>53316</xdr:rowOff>
    </xdr:from>
    <xdr:to>
      <xdr:col>4</xdr:col>
      <xdr:colOff>949616</xdr:colOff>
      <xdr:row>30</xdr:row>
      <xdr:rowOff>539549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874291" y="17703141"/>
          <a:ext cx="361950" cy="486233"/>
        </a:xfrm>
        <a:prstGeom prst="rect">
          <a:avLst/>
        </a:prstGeom>
      </xdr:spPr>
    </xdr:pic>
    <xdr:clientData/>
  </xdr:twoCellAnchor>
  <xdr:twoCellAnchor editAs="oneCell">
    <xdr:from>
      <xdr:col>4</xdr:col>
      <xdr:colOff>371673</xdr:colOff>
      <xdr:row>62</xdr:row>
      <xdr:rowOff>104775</xdr:rowOff>
    </xdr:from>
    <xdr:to>
      <xdr:col>4</xdr:col>
      <xdr:colOff>1222760</xdr:colOff>
      <xdr:row>62</xdr:row>
      <xdr:rowOff>400050</xdr:rowOff>
    </xdr:to>
    <xdr:pic>
      <xdr:nvPicPr>
        <xdr:cNvPr id="132" name="Рисунок 105" descr="Ложка для каппинга TIAMO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773" y="29260800"/>
          <a:ext cx="851087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505023</xdr:colOff>
      <xdr:row>17</xdr:row>
      <xdr:rowOff>67234</xdr:rowOff>
    </xdr:from>
    <xdr:to>
      <xdr:col>4</xdr:col>
      <xdr:colOff>1163369</xdr:colOff>
      <xdr:row>17</xdr:row>
      <xdr:rowOff>463508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39123" y="7030009"/>
          <a:ext cx="658346" cy="396274"/>
        </a:xfrm>
        <a:prstGeom prst="rect">
          <a:avLst/>
        </a:prstGeom>
      </xdr:spPr>
    </xdr:pic>
    <xdr:clientData/>
  </xdr:twoCellAnchor>
  <xdr:twoCellAnchor editAs="oneCell">
    <xdr:from>
      <xdr:col>4</xdr:col>
      <xdr:colOff>522732</xdr:colOff>
      <xdr:row>104</xdr:row>
      <xdr:rowOff>98611</xdr:rowOff>
    </xdr:from>
    <xdr:to>
      <xdr:col>4</xdr:col>
      <xdr:colOff>1083613</xdr:colOff>
      <xdr:row>104</xdr:row>
      <xdr:rowOff>482692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663556" y="48261493"/>
          <a:ext cx="560881" cy="384081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46</xdr:row>
      <xdr:rowOff>88197</xdr:rowOff>
    </xdr:from>
    <xdr:to>
      <xdr:col>4</xdr:col>
      <xdr:colOff>923925</xdr:colOff>
      <xdr:row>46</xdr:row>
      <xdr:rowOff>672886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543800" y="24491247"/>
          <a:ext cx="400050" cy="584689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514351</xdr:colOff>
      <xdr:row>63</xdr:row>
      <xdr:rowOff>34774</xdr:rowOff>
    </xdr:from>
    <xdr:to>
      <xdr:col>4</xdr:col>
      <xdr:colOff>1047751</xdr:colOff>
      <xdr:row>63</xdr:row>
      <xdr:rowOff>475040</xdr:rowOff>
    </xdr:to>
    <xdr:pic>
      <xdr:nvPicPr>
        <xdr:cNvPr id="145" name="Рисунок 100" descr="1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1" y="29714674"/>
          <a:ext cx="533400" cy="440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638166</xdr:colOff>
      <xdr:row>118</xdr:row>
      <xdr:rowOff>66675</xdr:rowOff>
    </xdr:from>
    <xdr:to>
      <xdr:col>4</xdr:col>
      <xdr:colOff>1047741</xdr:colOff>
      <xdr:row>118</xdr:row>
      <xdr:rowOff>685800</xdr:rowOff>
    </xdr:to>
    <xdr:pic>
      <xdr:nvPicPr>
        <xdr:cNvPr id="155" name="Рисунок 99" descr="термос.JPG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491" y="52216050"/>
          <a:ext cx="4095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121</xdr:row>
      <xdr:rowOff>117122</xdr:rowOff>
    </xdr:from>
    <xdr:to>
      <xdr:col>4</xdr:col>
      <xdr:colOff>904875</xdr:colOff>
      <xdr:row>121</xdr:row>
      <xdr:rowOff>600075</xdr:rowOff>
    </xdr:to>
    <xdr:pic>
      <xdr:nvPicPr>
        <xdr:cNvPr id="156" name="Рисунок 100" descr="Фильтры Mellita отбеленные.pn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54828722"/>
          <a:ext cx="352425" cy="482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222436</xdr:colOff>
      <xdr:row>135</xdr:row>
      <xdr:rowOff>81243</xdr:rowOff>
    </xdr:from>
    <xdr:ext cx="959784" cy="846043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6536" y="65537043"/>
          <a:ext cx="959784" cy="846043"/>
        </a:xfrm>
        <a:prstGeom prst="rect">
          <a:avLst/>
        </a:prstGeom>
      </xdr:spPr>
    </xdr:pic>
    <xdr:clientData/>
  </xdr:oneCellAnchor>
  <xdr:twoCellAnchor editAs="oneCell">
    <xdr:from>
      <xdr:col>4</xdr:col>
      <xdr:colOff>400050</xdr:colOff>
      <xdr:row>128</xdr:row>
      <xdr:rowOff>180975</xdr:rowOff>
    </xdr:from>
    <xdr:to>
      <xdr:col>4</xdr:col>
      <xdr:colOff>1171575</xdr:colOff>
      <xdr:row>128</xdr:row>
      <xdr:rowOff>609600</xdr:rowOff>
    </xdr:to>
    <xdr:pic>
      <xdr:nvPicPr>
        <xdr:cNvPr id="154" name="Рисунок 100" descr="Весы Classic Pro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59045475"/>
          <a:ext cx="771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619125</xdr:colOff>
      <xdr:row>150</xdr:row>
      <xdr:rowOff>152400</xdr:rowOff>
    </xdr:from>
    <xdr:to>
      <xdr:col>4</xdr:col>
      <xdr:colOff>1008669</xdr:colOff>
      <xdr:row>150</xdr:row>
      <xdr:rowOff>703756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029450" y="79190850"/>
          <a:ext cx="389544" cy="551356"/>
        </a:xfrm>
        <a:prstGeom prst="rect">
          <a:avLst/>
        </a:prstGeom>
      </xdr:spPr>
    </xdr:pic>
    <xdr:clientData/>
  </xdr:twoCellAnchor>
  <xdr:twoCellAnchor editAs="oneCell">
    <xdr:from>
      <xdr:col>4</xdr:col>
      <xdr:colOff>442898</xdr:colOff>
      <xdr:row>102</xdr:row>
      <xdr:rowOff>334495</xdr:rowOff>
    </xdr:from>
    <xdr:to>
      <xdr:col>4</xdr:col>
      <xdr:colOff>1128698</xdr:colOff>
      <xdr:row>102</xdr:row>
      <xdr:rowOff>715495</xdr:rowOff>
    </xdr:to>
    <xdr:pic>
      <xdr:nvPicPr>
        <xdr:cNvPr id="158" name="Рисунок 104" descr="Чайник «Буоно» Hario.jpg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722" y="46894936"/>
          <a:ext cx="685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609591</xdr:colOff>
      <xdr:row>109</xdr:row>
      <xdr:rowOff>123825</xdr:rowOff>
    </xdr:from>
    <xdr:to>
      <xdr:col>4</xdr:col>
      <xdr:colOff>1152516</xdr:colOff>
      <xdr:row>112</xdr:row>
      <xdr:rowOff>95250</xdr:rowOff>
    </xdr:to>
    <xdr:pic>
      <xdr:nvPicPr>
        <xdr:cNvPr id="160" name="Рисунок 10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19916" y="489585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454104</xdr:colOff>
      <xdr:row>101</xdr:row>
      <xdr:rowOff>98611</xdr:rowOff>
    </xdr:from>
    <xdr:to>
      <xdr:col>4</xdr:col>
      <xdr:colOff>1158954</xdr:colOff>
      <xdr:row>101</xdr:row>
      <xdr:rowOff>736786</xdr:rowOff>
    </xdr:to>
    <xdr:pic>
      <xdr:nvPicPr>
        <xdr:cNvPr id="118" name="Рисунок 106" descr="чайник.pn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4928" y="46053935"/>
          <a:ext cx="7048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600075</xdr:colOff>
      <xdr:row>153</xdr:row>
      <xdr:rowOff>74206</xdr:rowOff>
    </xdr:from>
    <xdr:to>
      <xdr:col>4</xdr:col>
      <xdr:colOff>1057275</xdr:colOff>
      <xdr:row>153</xdr:row>
      <xdr:rowOff>733425</xdr:rowOff>
    </xdr:to>
    <xdr:pic>
      <xdr:nvPicPr>
        <xdr:cNvPr id="167" name="Рисунок 101" descr="Кофемолка ручная Timemore Nano Gold.png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81541531"/>
          <a:ext cx="457200" cy="659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472390</xdr:colOff>
      <xdr:row>100</xdr:row>
      <xdr:rowOff>34738</xdr:rowOff>
    </xdr:from>
    <xdr:to>
      <xdr:col>4</xdr:col>
      <xdr:colOff>1112525</xdr:colOff>
      <xdr:row>100</xdr:row>
      <xdr:rowOff>552943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613214" y="45396150"/>
          <a:ext cx="640135" cy="51820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38</xdr:row>
      <xdr:rowOff>57150</xdr:rowOff>
    </xdr:from>
    <xdr:to>
      <xdr:col>4</xdr:col>
      <xdr:colOff>973871</xdr:colOff>
      <xdr:row>38</xdr:row>
      <xdr:rowOff>575355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705600" y="23831550"/>
          <a:ext cx="402371" cy="518205"/>
        </a:xfrm>
        <a:prstGeom prst="rect">
          <a:avLst/>
        </a:prstGeom>
      </xdr:spPr>
    </xdr:pic>
    <xdr:clientData/>
  </xdr:twoCellAnchor>
  <xdr:twoCellAnchor editAs="oneCell">
    <xdr:from>
      <xdr:col>4</xdr:col>
      <xdr:colOff>638151</xdr:colOff>
      <xdr:row>97</xdr:row>
      <xdr:rowOff>132790</xdr:rowOff>
    </xdr:from>
    <xdr:to>
      <xdr:col>4</xdr:col>
      <xdr:colOff>990576</xdr:colOff>
      <xdr:row>97</xdr:row>
      <xdr:rowOff>466165</xdr:rowOff>
    </xdr:to>
    <xdr:pic>
      <xdr:nvPicPr>
        <xdr:cNvPr id="169" name="Рисунок 93" descr="Воронка Hario керамическая красная.jpg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51" y="43585840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39</xdr:row>
      <xdr:rowOff>38100</xdr:rowOff>
    </xdr:from>
    <xdr:to>
      <xdr:col>4</xdr:col>
      <xdr:colOff>1095375</xdr:colOff>
      <xdr:row>39</xdr:row>
      <xdr:rowOff>361950</xdr:rowOff>
    </xdr:to>
    <xdr:pic>
      <xdr:nvPicPr>
        <xdr:cNvPr id="123" name="Рисунок 106" descr="0d996b081b91721ad3deec62dcb80a7e.jpeg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24136350"/>
          <a:ext cx="657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52</xdr:row>
      <xdr:rowOff>76200</xdr:rowOff>
    </xdr:from>
    <xdr:to>
      <xdr:col>4</xdr:col>
      <xdr:colOff>1019175</xdr:colOff>
      <xdr:row>53</xdr:row>
      <xdr:rowOff>247650</xdr:rowOff>
    </xdr:to>
    <xdr:pic>
      <xdr:nvPicPr>
        <xdr:cNvPr id="133" name="Рисунок 102" descr="Питчер ILSA.JPG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27879675"/>
          <a:ext cx="485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581025</xdr:colOff>
      <xdr:row>54</xdr:row>
      <xdr:rowOff>66675</xdr:rowOff>
    </xdr:from>
    <xdr:to>
      <xdr:col>4</xdr:col>
      <xdr:colOff>1085850</xdr:colOff>
      <xdr:row>54</xdr:row>
      <xdr:rowOff>504825</xdr:rowOff>
    </xdr:to>
    <xdr:pic>
      <xdr:nvPicPr>
        <xdr:cNvPr id="161" name="Рисунок 101" descr="Питчер 90 мл.jpeg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28460700"/>
          <a:ext cx="504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55</xdr:row>
      <xdr:rowOff>95250</xdr:rowOff>
    </xdr:from>
    <xdr:to>
      <xdr:col>4</xdr:col>
      <xdr:colOff>1019175</xdr:colOff>
      <xdr:row>56</xdr:row>
      <xdr:rowOff>238125</xdr:rowOff>
    </xdr:to>
    <xdr:pic>
      <xdr:nvPicPr>
        <xdr:cNvPr id="162" name="Picture 318" descr="7f8a4637-f4bd-45a9-8d4c-c7928efca93b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lum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29032200"/>
          <a:ext cx="466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457200</xdr:colOff>
      <xdr:row>15</xdr:row>
      <xdr:rowOff>123824</xdr:rowOff>
    </xdr:from>
    <xdr:to>
      <xdr:col>4</xdr:col>
      <xdr:colOff>1101157</xdr:colOff>
      <xdr:row>15</xdr:row>
      <xdr:rowOff>409215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591300" y="6153149"/>
          <a:ext cx="643957" cy="285391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29</xdr:row>
      <xdr:rowOff>57150</xdr:rowOff>
    </xdr:from>
    <xdr:to>
      <xdr:col>4</xdr:col>
      <xdr:colOff>914400</xdr:colOff>
      <xdr:row>29</xdr:row>
      <xdr:rowOff>611934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638925" y="13458825"/>
          <a:ext cx="409575" cy="554784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116</xdr:row>
      <xdr:rowOff>47626</xdr:rowOff>
    </xdr:from>
    <xdr:to>
      <xdr:col>4</xdr:col>
      <xdr:colOff>1219200</xdr:colOff>
      <xdr:row>116</xdr:row>
      <xdr:rowOff>733426</xdr:rowOff>
    </xdr:to>
    <xdr:pic>
      <xdr:nvPicPr>
        <xdr:cNvPr id="163" name="Рисунок 107" descr="Капельная кофеварка Moccamaster KBG741.jpg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50587276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657225</xdr:colOff>
      <xdr:row>88</xdr:row>
      <xdr:rowOff>95250</xdr:rowOff>
    </xdr:from>
    <xdr:to>
      <xdr:col>4</xdr:col>
      <xdr:colOff>1157140</xdr:colOff>
      <xdr:row>88</xdr:row>
      <xdr:rowOff>448849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791325" y="38309550"/>
          <a:ext cx="499915" cy="353599"/>
        </a:xfrm>
        <a:prstGeom prst="rect">
          <a:avLst/>
        </a:prstGeom>
      </xdr:spPr>
    </xdr:pic>
    <xdr:clientData/>
  </xdr:twoCellAnchor>
  <xdr:twoCellAnchor editAs="oneCell">
    <xdr:from>
      <xdr:col>4</xdr:col>
      <xdr:colOff>735107</xdr:colOff>
      <xdr:row>105</xdr:row>
      <xdr:rowOff>72345</xdr:rowOff>
    </xdr:from>
    <xdr:to>
      <xdr:col>4</xdr:col>
      <xdr:colOff>973231</xdr:colOff>
      <xdr:row>105</xdr:row>
      <xdr:rowOff>554130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875931" y="48851551"/>
          <a:ext cx="238124" cy="481785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148</xdr:row>
      <xdr:rowOff>200025</xdr:rowOff>
    </xdr:from>
    <xdr:to>
      <xdr:col>4</xdr:col>
      <xdr:colOff>904875</xdr:colOff>
      <xdr:row>148</xdr:row>
      <xdr:rowOff>904875</xdr:rowOff>
    </xdr:to>
    <xdr:pic>
      <xdr:nvPicPr>
        <xdr:cNvPr id="117" name="Рисунок 104" descr="13092017-6352-002_1.jpg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77581125"/>
          <a:ext cx="381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514350</xdr:colOff>
      <xdr:row>49</xdr:row>
      <xdr:rowOff>228600</xdr:rowOff>
    </xdr:from>
    <xdr:to>
      <xdr:col>4</xdr:col>
      <xdr:colOff>928689</xdr:colOff>
      <xdr:row>51</xdr:row>
      <xdr:rowOff>142876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924675" y="25507950"/>
          <a:ext cx="414339" cy="48577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141</xdr:row>
      <xdr:rowOff>57150</xdr:rowOff>
    </xdr:from>
    <xdr:to>
      <xdr:col>4</xdr:col>
      <xdr:colOff>1315721</xdr:colOff>
      <xdr:row>141</xdr:row>
      <xdr:rowOff>771408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581775" y="69018150"/>
          <a:ext cx="1144271" cy="714258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92</xdr:row>
      <xdr:rowOff>123825</xdr:rowOff>
    </xdr:from>
    <xdr:to>
      <xdr:col>4</xdr:col>
      <xdr:colOff>1047695</xdr:colOff>
      <xdr:row>92</xdr:row>
      <xdr:rowOff>619063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743700" y="42529125"/>
          <a:ext cx="438095" cy="4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122</xdr:row>
      <xdr:rowOff>124614</xdr:rowOff>
    </xdr:from>
    <xdr:to>
      <xdr:col>4</xdr:col>
      <xdr:colOff>885825</xdr:colOff>
      <xdr:row>122</xdr:row>
      <xdr:rowOff>545619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6696075" y="58646214"/>
          <a:ext cx="323850" cy="421005"/>
        </a:xfrm>
        <a:prstGeom prst="rect">
          <a:avLst/>
        </a:prstGeom>
      </xdr:spPr>
    </xdr:pic>
    <xdr:clientData/>
  </xdr:twoCellAnchor>
  <xdr:twoCellAnchor editAs="oneCell">
    <xdr:from>
      <xdr:col>4</xdr:col>
      <xdr:colOff>638175</xdr:colOff>
      <xdr:row>96</xdr:row>
      <xdr:rowOff>114300</xdr:rowOff>
    </xdr:from>
    <xdr:to>
      <xdr:col>4</xdr:col>
      <xdr:colOff>1058835</xdr:colOff>
      <xdr:row>96</xdr:row>
      <xdr:rowOff>443513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772275" y="44948475"/>
          <a:ext cx="420660" cy="329213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16</xdr:row>
      <xdr:rowOff>66674</xdr:rowOff>
    </xdr:from>
    <xdr:to>
      <xdr:col>4</xdr:col>
      <xdr:colOff>1133475</xdr:colOff>
      <xdr:row>16</xdr:row>
      <xdr:rowOff>496100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629400" y="6572249"/>
          <a:ext cx="638175" cy="429426"/>
        </a:xfrm>
        <a:prstGeom prst="rect">
          <a:avLst/>
        </a:prstGeom>
      </xdr:spPr>
    </xdr:pic>
    <xdr:clientData/>
  </xdr:twoCellAnchor>
  <xdr:twoCellAnchor editAs="oneCell">
    <xdr:from>
      <xdr:col>4</xdr:col>
      <xdr:colOff>585607</xdr:colOff>
      <xdr:row>65</xdr:row>
      <xdr:rowOff>85725</xdr:rowOff>
    </xdr:from>
    <xdr:to>
      <xdr:col>4</xdr:col>
      <xdr:colOff>1073329</xdr:colOff>
      <xdr:row>66</xdr:row>
      <xdr:rowOff>333428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719707" y="30527625"/>
          <a:ext cx="487722" cy="6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921650</xdr:colOff>
      <xdr:row>67</xdr:row>
      <xdr:rowOff>152400</xdr:rowOff>
    </xdr:from>
    <xdr:to>
      <xdr:col>5</xdr:col>
      <xdr:colOff>32436</xdr:colOff>
      <xdr:row>68</xdr:row>
      <xdr:rowOff>235497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331975" y="32280225"/>
          <a:ext cx="463336" cy="445047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69</xdr:row>
      <xdr:rowOff>95250</xdr:rowOff>
    </xdr:from>
    <xdr:to>
      <xdr:col>4</xdr:col>
      <xdr:colOff>1258887</xdr:colOff>
      <xdr:row>70</xdr:row>
      <xdr:rowOff>214926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667500" y="31984950"/>
          <a:ext cx="725487" cy="481626"/>
        </a:xfrm>
        <a:prstGeom prst="rect">
          <a:avLst/>
        </a:prstGeom>
      </xdr:spPr>
    </xdr:pic>
    <xdr:clientData/>
  </xdr:twoCellAnchor>
  <xdr:twoCellAnchor editAs="oneCell">
    <xdr:from>
      <xdr:col>4</xdr:col>
      <xdr:colOff>667143</xdr:colOff>
      <xdr:row>73</xdr:row>
      <xdr:rowOff>66675</xdr:rowOff>
    </xdr:from>
    <xdr:to>
      <xdr:col>4</xdr:col>
      <xdr:colOff>1106093</xdr:colOff>
      <xdr:row>73</xdr:row>
      <xdr:rowOff>676328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801243" y="32680275"/>
          <a:ext cx="438950" cy="6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707911</xdr:colOff>
      <xdr:row>74</xdr:row>
      <xdr:rowOff>47625</xdr:rowOff>
    </xdr:from>
    <xdr:to>
      <xdr:col>4</xdr:col>
      <xdr:colOff>1122475</xdr:colOff>
      <xdr:row>74</xdr:row>
      <xdr:rowOff>657278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842011" y="33385125"/>
          <a:ext cx="414564" cy="6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800100</xdr:colOff>
      <xdr:row>139</xdr:row>
      <xdr:rowOff>95250</xdr:rowOff>
    </xdr:from>
    <xdr:to>
      <xdr:col>4</xdr:col>
      <xdr:colOff>1080540</xdr:colOff>
      <xdr:row>139</xdr:row>
      <xdr:rowOff>570779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934200" y="68999100"/>
          <a:ext cx="280440" cy="475529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138</xdr:row>
      <xdr:rowOff>19050</xdr:rowOff>
    </xdr:from>
    <xdr:to>
      <xdr:col>5</xdr:col>
      <xdr:colOff>78947</xdr:colOff>
      <xdr:row>138</xdr:row>
      <xdr:rowOff>988398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638925" y="68218050"/>
          <a:ext cx="926672" cy="969348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676275</xdr:colOff>
      <xdr:row>137</xdr:row>
      <xdr:rowOff>47625</xdr:rowOff>
    </xdr:from>
    <xdr:to>
      <xdr:col>4</xdr:col>
      <xdr:colOff>1206673</xdr:colOff>
      <xdr:row>137</xdr:row>
      <xdr:rowOff>919429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810375" y="67246500"/>
          <a:ext cx="530398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149</xdr:row>
      <xdr:rowOff>76200</xdr:rowOff>
    </xdr:from>
    <xdr:to>
      <xdr:col>4</xdr:col>
      <xdr:colOff>901860</xdr:colOff>
      <xdr:row>149</xdr:row>
      <xdr:rowOff>800100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934200" y="78266925"/>
          <a:ext cx="377985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157</xdr:row>
      <xdr:rowOff>57150</xdr:rowOff>
    </xdr:from>
    <xdr:to>
      <xdr:col>4</xdr:col>
      <xdr:colOff>1210488</xdr:colOff>
      <xdr:row>157</xdr:row>
      <xdr:rowOff>788733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753225" y="84886800"/>
          <a:ext cx="591363" cy="731583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160</xdr:row>
      <xdr:rowOff>76200</xdr:rowOff>
    </xdr:from>
    <xdr:to>
      <xdr:col>4</xdr:col>
      <xdr:colOff>1237529</xdr:colOff>
      <xdr:row>160</xdr:row>
      <xdr:rowOff>777301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896100" y="86544150"/>
          <a:ext cx="475529" cy="70110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800100</xdr:colOff>
      <xdr:row>161</xdr:row>
      <xdr:rowOff>152400</xdr:rowOff>
    </xdr:from>
    <xdr:to>
      <xdr:col>4</xdr:col>
      <xdr:colOff>1214664</xdr:colOff>
      <xdr:row>161</xdr:row>
      <xdr:rowOff>762053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6934200" y="87439500"/>
          <a:ext cx="414564" cy="6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657225</xdr:colOff>
      <xdr:row>42</xdr:row>
      <xdr:rowOff>95250</xdr:rowOff>
    </xdr:from>
    <xdr:to>
      <xdr:col>4</xdr:col>
      <xdr:colOff>983797</xdr:colOff>
      <xdr:row>42</xdr:row>
      <xdr:rowOff>670637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6791325" y="21907500"/>
          <a:ext cx="326572" cy="575387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151</xdr:row>
      <xdr:rowOff>19050</xdr:rowOff>
    </xdr:from>
    <xdr:to>
      <xdr:col>4</xdr:col>
      <xdr:colOff>1181029</xdr:colOff>
      <xdr:row>151</xdr:row>
      <xdr:rowOff>666669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7019925" y="79905225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134</xdr:row>
      <xdr:rowOff>95250</xdr:rowOff>
    </xdr:from>
    <xdr:to>
      <xdr:col>4</xdr:col>
      <xdr:colOff>1228725</xdr:colOff>
      <xdr:row>134</xdr:row>
      <xdr:rowOff>847725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64417575"/>
          <a:ext cx="847725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67</xdr:row>
      <xdr:rowOff>133350</xdr:rowOff>
    </xdr:from>
    <xdr:to>
      <xdr:col>4</xdr:col>
      <xdr:colOff>790574</xdr:colOff>
      <xdr:row>68</xdr:row>
      <xdr:rowOff>257176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6705600" y="32261175"/>
          <a:ext cx="495299" cy="485776"/>
        </a:xfrm>
        <a:prstGeom prst="rect">
          <a:avLst/>
        </a:prstGeom>
      </xdr:spPr>
    </xdr:pic>
    <xdr:clientData/>
  </xdr:twoCellAnchor>
  <xdr:twoCellAnchor editAs="oneCell">
    <xdr:from>
      <xdr:col>4</xdr:col>
      <xdr:colOff>647699</xdr:colOff>
      <xdr:row>72</xdr:row>
      <xdr:rowOff>17689</xdr:rowOff>
    </xdr:from>
    <xdr:to>
      <xdr:col>4</xdr:col>
      <xdr:colOff>1190624</xdr:colOff>
      <xdr:row>72</xdr:row>
      <xdr:rowOff>560614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4" y="33593314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590551</xdr:colOff>
      <xdr:row>71</xdr:row>
      <xdr:rowOff>57149</xdr:rowOff>
    </xdr:from>
    <xdr:to>
      <xdr:col>4</xdr:col>
      <xdr:colOff>1228725</xdr:colOff>
      <xdr:row>71</xdr:row>
      <xdr:rowOff>600074</xdr:rowOff>
    </xdr:to>
    <xdr:pic>
      <xdr:nvPicPr>
        <xdr:cNvPr id="143" name="Рисунок 142" descr="Z:\2 Контент-менеджер\2 Работа с сайтом\1 newpack19\accessories3\travel-tumbler-kinto-350-11-kz.png"/>
        <xdr:cNvPicPr/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6" y="31870649"/>
          <a:ext cx="638174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523875</xdr:colOff>
      <xdr:row>57</xdr:row>
      <xdr:rowOff>133350</xdr:rowOff>
    </xdr:from>
    <xdr:to>
      <xdr:col>4</xdr:col>
      <xdr:colOff>1092654</xdr:colOff>
      <xdr:row>57</xdr:row>
      <xdr:rowOff>651688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934200" y="23802975"/>
          <a:ext cx="568779" cy="518338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58</xdr:row>
      <xdr:rowOff>76200</xdr:rowOff>
    </xdr:from>
    <xdr:to>
      <xdr:col>4</xdr:col>
      <xdr:colOff>1151164</xdr:colOff>
      <xdr:row>58</xdr:row>
      <xdr:rowOff>676024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829425" y="24498300"/>
          <a:ext cx="732064" cy="599824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657225</xdr:colOff>
      <xdr:row>78</xdr:row>
      <xdr:rowOff>85725</xdr:rowOff>
    </xdr:from>
    <xdr:to>
      <xdr:col>4</xdr:col>
      <xdr:colOff>1264978</xdr:colOff>
      <xdr:row>79</xdr:row>
      <xdr:rowOff>349262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7550" y="33994725"/>
          <a:ext cx="607753" cy="692162"/>
        </a:xfrm>
        <a:prstGeom prst="rect">
          <a:avLst/>
        </a:prstGeom>
      </xdr:spPr>
    </xdr:pic>
    <xdr:clientData/>
  </xdr:twoCellAnchor>
  <xdr:oneCellAnchor>
    <xdr:from>
      <xdr:col>4</xdr:col>
      <xdr:colOff>666750</xdr:colOff>
      <xdr:row>159</xdr:row>
      <xdr:rowOff>38100</xdr:rowOff>
    </xdr:from>
    <xdr:ext cx="469433" cy="707197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077075" y="81581625"/>
          <a:ext cx="469433" cy="707197"/>
        </a:xfrm>
        <a:prstGeom prst="rect">
          <a:avLst/>
        </a:prstGeom>
      </xdr:spPr>
    </xdr:pic>
    <xdr:clientData/>
  </xdr:oneCellAnchor>
  <xdr:twoCellAnchor editAs="oneCell">
    <xdr:from>
      <xdr:col>4</xdr:col>
      <xdr:colOff>552450</xdr:colOff>
      <xdr:row>158</xdr:row>
      <xdr:rowOff>66675</xdr:rowOff>
    </xdr:from>
    <xdr:to>
      <xdr:col>4</xdr:col>
      <xdr:colOff>1269626</xdr:colOff>
      <xdr:row>158</xdr:row>
      <xdr:rowOff>783851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81610200"/>
          <a:ext cx="717176" cy="717176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152</xdr:row>
      <xdr:rowOff>38100</xdr:rowOff>
    </xdr:from>
    <xdr:to>
      <xdr:col>4</xdr:col>
      <xdr:colOff>1234889</xdr:colOff>
      <xdr:row>152</xdr:row>
      <xdr:rowOff>676836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77276325"/>
          <a:ext cx="739589" cy="6387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276226</xdr:colOff>
      <xdr:row>6</xdr:row>
      <xdr:rowOff>47625</xdr:rowOff>
    </xdr:from>
    <xdr:to>
      <xdr:col>4</xdr:col>
      <xdr:colOff>652302</xdr:colOff>
      <xdr:row>6</xdr:row>
      <xdr:rowOff>735762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0826" y="3295650"/>
          <a:ext cx="376076" cy="6881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88708</xdr:rowOff>
    </xdr:from>
    <xdr:to>
      <xdr:col>1</xdr:col>
      <xdr:colOff>219075</xdr:colOff>
      <xdr:row>4</xdr:row>
      <xdr:rowOff>89246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88708"/>
          <a:ext cx="923925" cy="648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108748</xdr:colOff>
      <xdr:row>6</xdr:row>
      <xdr:rowOff>445332</xdr:rowOff>
    </xdr:from>
    <xdr:ext cx="1009791" cy="10764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83268" y="1466412"/>
          <a:ext cx="1009791" cy="10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105735</xdr:colOff>
      <xdr:row>9</xdr:row>
      <xdr:rowOff>234102</xdr:rowOff>
    </xdr:from>
    <xdr:ext cx="912298" cy="1080000"/>
    <xdr:pic>
      <xdr:nvPicPr>
        <xdr:cNvPr id="3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0255" y="2878242"/>
          <a:ext cx="912298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15085</xdr:colOff>
      <xdr:row>4</xdr:row>
      <xdr:rowOff>4225</xdr:rowOff>
    </xdr:from>
    <xdr:ext cx="680654" cy="540000"/>
    <xdr:pic>
      <xdr:nvPicPr>
        <xdr:cNvPr id="2" name="Picture 53"/>
        <xdr:cNvPicPr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5911" y="468051"/>
          <a:ext cx="680654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128410</xdr:colOff>
      <xdr:row>29</xdr:row>
      <xdr:rowOff>61224</xdr:rowOff>
    </xdr:from>
    <xdr:ext cx="883332" cy="858432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289" y="7398758"/>
          <a:ext cx="883332" cy="858432"/>
        </a:xfrm>
        <a:prstGeom prst="rect">
          <a:avLst/>
        </a:prstGeom>
      </xdr:spPr>
    </xdr:pic>
    <xdr:clientData/>
  </xdr:oneCellAnchor>
  <xdr:oneCellAnchor>
    <xdr:from>
      <xdr:col>1</xdr:col>
      <xdr:colOff>102860</xdr:colOff>
      <xdr:row>23</xdr:row>
      <xdr:rowOff>75412</xdr:rowOff>
    </xdr:from>
    <xdr:ext cx="934433" cy="831105"/>
    <xdr:pic>
      <xdr:nvPicPr>
        <xdr:cNvPr id="5" name="Рисунок 4"/>
        <xdr:cNvPicPr>
          <a:picLocks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4739" y="6427602"/>
          <a:ext cx="934433" cy="831105"/>
        </a:xfrm>
        <a:prstGeom prst="rect">
          <a:avLst/>
        </a:prstGeom>
      </xdr:spPr>
    </xdr:pic>
    <xdr:clientData/>
  </xdr:oneCellAnchor>
  <xdr:oneCellAnchor>
    <xdr:from>
      <xdr:col>1</xdr:col>
      <xdr:colOff>292634</xdr:colOff>
      <xdr:row>6</xdr:row>
      <xdr:rowOff>80624</xdr:rowOff>
    </xdr:from>
    <xdr:ext cx="1005964" cy="664811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656" y="809494"/>
          <a:ext cx="1005964" cy="664811"/>
        </a:xfrm>
        <a:prstGeom prst="rect">
          <a:avLst/>
        </a:prstGeom>
      </xdr:spPr>
    </xdr:pic>
    <xdr:clientData/>
  </xdr:oneCellAnchor>
  <xdr:twoCellAnchor editAs="oneCell">
    <xdr:from>
      <xdr:col>4</xdr:col>
      <xdr:colOff>16623</xdr:colOff>
      <xdr:row>3</xdr:row>
      <xdr:rowOff>106622</xdr:rowOff>
    </xdr:from>
    <xdr:to>
      <xdr:col>5</xdr:col>
      <xdr:colOff>200471</xdr:colOff>
      <xdr:row>8</xdr:row>
      <xdr:rowOff>14138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1514" y="437926"/>
          <a:ext cx="540000" cy="57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177099</xdr:colOff>
      <xdr:row>11</xdr:row>
      <xdr:rowOff>77676</xdr:rowOff>
    </xdr:from>
    <xdr:to>
      <xdr:col>1</xdr:col>
      <xdr:colOff>913086</xdr:colOff>
      <xdr:row>16</xdr:row>
      <xdr:rowOff>47685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8978" y="1844728"/>
          <a:ext cx="735987" cy="59406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17</xdr:row>
      <xdr:rowOff>63061</xdr:rowOff>
    </xdr:from>
    <xdr:to>
      <xdr:col>1</xdr:col>
      <xdr:colOff>1047843</xdr:colOff>
      <xdr:row>22</xdr:row>
      <xdr:rowOff>77381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0459" y="2578975"/>
          <a:ext cx="979263" cy="638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14</xdr:row>
      <xdr:rowOff>85725</xdr:rowOff>
    </xdr:from>
    <xdr:to>
      <xdr:col>5</xdr:col>
      <xdr:colOff>150172</xdr:colOff>
      <xdr:row>21</xdr:row>
      <xdr:rowOff>44689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3105150"/>
          <a:ext cx="664522" cy="129246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14</xdr:row>
      <xdr:rowOff>76200</xdr:rowOff>
    </xdr:from>
    <xdr:to>
      <xdr:col>7</xdr:col>
      <xdr:colOff>240099</xdr:colOff>
      <xdr:row>21</xdr:row>
      <xdr:rowOff>96129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0400" y="3095625"/>
          <a:ext cx="792549" cy="1353429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14</xdr:row>
      <xdr:rowOff>38100</xdr:rowOff>
    </xdr:from>
    <xdr:to>
      <xdr:col>9</xdr:col>
      <xdr:colOff>253813</xdr:colOff>
      <xdr:row>21</xdr:row>
      <xdr:rowOff>118995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57700" y="3057525"/>
          <a:ext cx="768163" cy="1414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astycoffeesale.kz/kofemashiny/avtomaticheskaja-kofemashina-colet-clt-q004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barroom.kz/p35957968-avtomaticheskaya-kofemashina-colet.html" TargetMode="External"/><Relationship Id="rId1" Type="http://schemas.openxmlformats.org/officeDocument/2006/relationships/hyperlink" Target="http://barroom.kz/p35958408-avtomaticheskaya-kofemashina-colet.html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s://www.tastycoffeesale.kz/kofemashiny/avtomaticheskaja-kofemashina-colet-clt-q004.html" TargetMode="External"/><Relationship Id="rId4" Type="http://schemas.openxmlformats.org/officeDocument/2006/relationships/hyperlink" Target="https://www.tastycoffeesale.kz/kofemashiny/avtomaticheskaja-kofemashina-colet-clt-q003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sales@tastycoffee.kz" TargetMode="External"/><Relationship Id="rId1" Type="http://schemas.openxmlformats.org/officeDocument/2006/relationships/hyperlink" Target="http://www.tastycoffee.kz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Z102"/>
  <sheetViews>
    <sheetView showGridLines="0" tabSelected="1" topLeftCell="E1" zoomScaleNormal="100" workbookViewId="0">
      <pane ySplit="12" topLeftCell="A13" activePane="bottomLeft" state="frozen"/>
      <selection activeCell="A5" sqref="A5"/>
      <selection pane="bottomLeft" activeCell="E13" sqref="E13"/>
    </sheetView>
  </sheetViews>
  <sheetFormatPr defaultColWidth="9.140625" defaultRowHeight="15" x14ac:dyDescent="0.25"/>
  <cols>
    <col min="1" max="1" width="14.140625" style="337" hidden="1" customWidth="1"/>
    <col min="2" max="3" width="14.28515625" style="337" hidden="1" customWidth="1"/>
    <col min="4" max="4" width="27.7109375" style="337" hidden="1" customWidth="1"/>
    <col min="5" max="5" width="11.140625" style="337" customWidth="1"/>
    <col min="6" max="6" width="7.85546875" style="337" customWidth="1"/>
    <col min="7" max="7" width="4.85546875" style="337" customWidth="1"/>
    <col min="8" max="8" width="9.140625" style="337"/>
    <col min="9" max="9" width="16.140625" style="337" customWidth="1"/>
    <col min="10" max="10" width="11.7109375" style="337" hidden="1" customWidth="1"/>
    <col min="11" max="11" width="13.28515625" style="337" customWidth="1"/>
    <col min="12" max="12" width="9.140625" style="337"/>
    <col min="13" max="14" width="8.7109375" style="337" customWidth="1"/>
    <col min="15" max="15" width="9.140625" style="337"/>
    <col min="16" max="17" width="8.5703125" style="337" customWidth="1"/>
    <col min="18" max="18" width="3.85546875" style="337" customWidth="1"/>
    <col min="19" max="21" width="9.140625" style="337"/>
    <col min="22" max="22" width="8.42578125" style="337" hidden="1" customWidth="1"/>
    <col min="23" max="26" width="6.7109375" style="337" hidden="1" customWidth="1"/>
    <col min="27" max="16384" width="9.140625" style="337"/>
  </cols>
  <sheetData>
    <row r="1" spans="1:26" s="273" customFormat="1" ht="3" customHeight="1" x14ac:dyDescent="0.2">
      <c r="E1" s="274"/>
      <c r="L1" s="275"/>
      <c r="M1" s="276"/>
      <c r="N1" s="276"/>
      <c r="O1" s="275"/>
      <c r="P1" s="276"/>
      <c r="Q1" s="276"/>
      <c r="V1" s="277"/>
      <c r="W1" s="276"/>
      <c r="X1" s="276"/>
      <c r="Y1" s="276"/>
      <c r="Z1" s="276"/>
    </row>
    <row r="2" spans="1:26" s="279" customFormat="1" ht="15.75" customHeight="1" x14ac:dyDescent="0.2">
      <c r="A2" s="273"/>
      <c r="B2" s="273"/>
      <c r="C2" s="273"/>
      <c r="D2" s="273"/>
      <c r="E2" s="274"/>
      <c r="F2" s="273"/>
      <c r="G2" s="273"/>
      <c r="H2" s="278" t="s">
        <v>44</v>
      </c>
      <c r="I2" s="273"/>
      <c r="J2" s="273"/>
      <c r="K2" s="273"/>
      <c r="L2" s="275"/>
      <c r="M2" s="278" t="s">
        <v>52</v>
      </c>
      <c r="N2" s="276"/>
      <c r="O2" s="275"/>
      <c r="P2" s="276"/>
      <c r="Q2" s="276"/>
      <c r="R2" s="273"/>
      <c r="S2" s="273"/>
      <c r="T2" s="273"/>
      <c r="U2" s="273"/>
      <c r="V2" s="277"/>
      <c r="W2" s="276"/>
      <c r="X2" s="276"/>
      <c r="Y2" s="276"/>
      <c r="Z2" s="276"/>
    </row>
    <row r="3" spans="1:26" s="279" customFormat="1" ht="6" customHeight="1" x14ac:dyDescent="0.2">
      <c r="A3" s="273"/>
      <c r="B3" s="273"/>
      <c r="C3" s="273"/>
      <c r="D3" s="273"/>
      <c r="E3" s="274"/>
      <c r="F3" s="273"/>
      <c r="G3" s="273"/>
      <c r="H3" s="273" t="s">
        <v>49</v>
      </c>
      <c r="I3" s="273"/>
      <c r="J3" s="273"/>
      <c r="K3" s="273"/>
      <c r="L3" s="275"/>
      <c r="M3" s="276" t="s">
        <v>149</v>
      </c>
      <c r="N3" s="276"/>
      <c r="O3" s="275"/>
      <c r="P3" s="276"/>
      <c r="Q3" s="276"/>
      <c r="R3" s="273"/>
      <c r="S3" s="273"/>
      <c r="T3" s="273"/>
      <c r="U3" s="273"/>
      <c r="V3" s="277"/>
      <c r="W3" s="276"/>
      <c r="X3" s="276"/>
      <c r="Y3" s="276"/>
      <c r="Z3" s="276"/>
    </row>
    <row r="4" spans="1:26" s="279" customFormat="1" ht="10.5" customHeight="1" x14ac:dyDescent="0.2">
      <c r="A4" s="273"/>
      <c r="B4" s="273"/>
      <c r="C4" s="273"/>
      <c r="D4" s="273"/>
      <c r="E4" s="274"/>
      <c r="F4" s="273"/>
      <c r="G4" s="273"/>
      <c r="H4" s="273"/>
      <c r="I4" s="273"/>
      <c r="J4" s="273"/>
      <c r="K4" s="273"/>
      <c r="L4" s="275"/>
      <c r="M4" s="276"/>
      <c r="N4" s="276"/>
      <c r="O4" s="275"/>
      <c r="P4" s="276"/>
      <c r="Q4" s="276"/>
      <c r="R4" s="273"/>
      <c r="S4" s="273"/>
      <c r="T4" s="273"/>
      <c r="U4" s="273"/>
      <c r="V4" s="277"/>
      <c r="W4" s="276"/>
      <c r="X4" s="276"/>
      <c r="Y4" s="276"/>
      <c r="Z4" s="276"/>
    </row>
    <row r="5" spans="1:26" s="279" customFormat="1" ht="10.5" customHeight="1" x14ac:dyDescent="0.2">
      <c r="A5" s="273"/>
      <c r="B5" s="273"/>
      <c r="C5" s="273"/>
      <c r="D5" s="273"/>
      <c r="E5" s="274"/>
      <c r="F5" s="273"/>
      <c r="G5" s="273"/>
      <c r="H5" s="280" t="s">
        <v>45</v>
      </c>
      <c r="I5" s="280"/>
      <c r="J5" s="280"/>
      <c r="K5" s="340">
        <v>0</v>
      </c>
      <c r="L5" s="63" t="s">
        <v>50</v>
      </c>
      <c r="M5" s="282" t="s">
        <v>56</v>
      </c>
      <c r="N5" s="282"/>
      <c r="O5" s="426"/>
      <c r="P5" s="426"/>
      <c r="Q5" s="426"/>
      <c r="R5" s="426"/>
      <c r="S5" s="273"/>
      <c r="T5" s="273"/>
      <c r="U5" s="273"/>
      <c r="V5" s="277"/>
      <c r="W5" s="276"/>
      <c r="X5" s="276"/>
      <c r="Y5" s="276"/>
      <c r="Z5" s="276"/>
    </row>
    <row r="6" spans="1:26" s="279" customFormat="1" ht="10.5" customHeight="1" x14ac:dyDescent="0.2">
      <c r="A6" s="273"/>
      <c r="B6" s="273"/>
      <c r="C6" s="273"/>
      <c r="D6" s="273"/>
      <c r="E6" s="274"/>
      <c r="F6" s="273"/>
      <c r="G6" s="273"/>
      <c r="H6" s="280" t="s">
        <v>46</v>
      </c>
      <c r="I6" s="283"/>
      <c r="J6" s="283"/>
      <c r="K6" s="284">
        <f>SUM(M15:M89)+SUM(M91)+SUM(N15:N89)+SUM(N91)+(SUM(P15:P89)/4)+(SUM(Q15:Q89)/4)</f>
        <v>0</v>
      </c>
      <c r="L6" s="281" t="s">
        <v>51</v>
      </c>
      <c r="M6" s="282" t="s">
        <v>53</v>
      </c>
      <c r="N6" s="285"/>
      <c r="O6" s="427"/>
      <c r="P6" s="427"/>
      <c r="Q6" s="427"/>
      <c r="R6" s="427"/>
      <c r="S6" s="273"/>
      <c r="T6" s="273"/>
      <c r="U6" s="273"/>
      <c r="V6" s="277"/>
      <c r="W6" s="276"/>
      <c r="X6" s="276"/>
      <c r="Y6" s="276"/>
      <c r="Z6" s="276"/>
    </row>
    <row r="7" spans="1:26" s="279" customFormat="1" ht="10.5" customHeight="1" x14ac:dyDescent="0.2">
      <c r="A7" s="273"/>
      <c r="B7" s="273"/>
      <c r="C7" s="273"/>
      <c r="D7" s="273"/>
      <c r="E7" s="274"/>
      <c r="F7" s="273"/>
      <c r="G7" s="273"/>
      <c r="H7" s="280" t="s">
        <v>47</v>
      </c>
      <c r="I7" s="280"/>
      <c r="J7" s="280"/>
      <c r="K7" s="284">
        <f>K6+Чай!E2+'Горячий шоколад'!G4</f>
        <v>0</v>
      </c>
      <c r="L7" s="281" t="s">
        <v>51</v>
      </c>
      <c r="M7" s="282" t="s">
        <v>54</v>
      </c>
      <c r="N7" s="282"/>
      <c r="O7" s="427"/>
      <c r="P7" s="427"/>
      <c r="Q7" s="427"/>
      <c r="R7" s="427"/>
      <c r="S7" s="273"/>
      <c r="T7" s="273"/>
      <c r="U7" s="273"/>
      <c r="V7" s="277"/>
      <c r="W7" s="276"/>
      <c r="X7" s="276"/>
      <c r="Y7" s="276"/>
      <c r="Z7" s="276"/>
    </row>
    <row r="8" spans="1:26" s="279" customFormat="1" ht="10.5" customHeight="1" x14ac:dyDescent="0.25">
      <c r="A8" s="273"/>
      <c r="B8" s="273"/>
      <c r="C8" s="273"/>
      <c r="D8" s="273"/>
      <c r="E8" s="274"/>
      <c r="F8" s="273"/>
      <c r="G8" s="273"/>
      <c r="H8" s="273"/>
      <c r="I8" s="273"/>
      <c r="J8" s="273"/>
      <c r="K8" s="273"/>
      <c r="L8" s="281"/>
      <c r="M8" s="282" t="s">
        <v>65</v>
      </c>
      <c r="N8" s="282"/>
      <c r="O8" s="423"/>
      <c r="P8" s="424"/>
      <c r="Q8" s="424"/>
      <c r="R8" s="424"/>
      <c r="S8" s="273"/>
      <c r="T8" s="273"/>
      <c r="U8" s="273"/>
      <c r="V8" s="277"/>
      <c r="W8" s="276"/>
      <c r="X8" s="276"/>
      <c r="Y8" s="276"/>
      <c r="Z8" s="276"/>
    </row>
    <row r="9" spans="1:26" s="279" customFormat="1" ht="10.5" customHeight="1" x14ac:dyDescent="0.25">
      <c r="A9" s="273"/>
      <c r="B9" s="273"/>
      <c r="C9" s="273"/>
      <c r="D9" s="273"/>
      <c r="E9" s="274"/>
      <c r="F9" s="273"/>
      <c r="G9" s="273"/>
      <c r="H9" s="421" t="s">
        <v>48</v>
      </c>
      <c r="I9" s="422"/>
      <c r="J9" s="286"/>
      <c r="K9" s="287">
        <f>(M100+N100+P100+Q100)+Чай!E1+Аксессуары!$F$1+'Горячий шоколад'!G3</f>
        <v>0</v>
      </c>
      <c r="L9" s="281" t="s">
        <v>165</v>
      </c>
      <c r="M9" s="282" t="s">
        <v>55</v>
      </c>
      <c r="N9" s="282"/>
      <c r="O9" s="423"/>
      <c r="P9" s="424"/>
      <c r="Q9" s="424"/>
      <c r="R9" s="424"/>
      <c r="S9" s="273"/>
      <c r="T9" s="273"/>
      <c r="U9" s="273"/>
      <c r="V9" s="277"/>
      <c r="W9" s="276"/>
      <c r="X9" s="276"/>
      <c r="Y9" s="276"/>
      <c r="Z9" s="276"/>
    </row>
    <row r="10" spans="1:26" s="279" customFormat="1" ht="10.5" customHeight="1" x14ac:dyDescent="0.2">
      <c r="A10" s="273"/>
      <c r="B10" s="273"/>
      <c r="C10" s="273"/>
      <c r="D10" s="273"/>
      <c r="E10" s="274"/>
      <c r="F10" s="273"/>
      <c r="G10" s="273"/>
      <c r="H10" s="273"/>
      <c r="I10" s="273"/>
      <c r="J10" s="273"/>
      <c r="K10" s="273"/>
      <c r="L10" s="288"/>
      <c r="M10" s="281"/>
      <c r="N10" s="289"/>
      <c r="O10" s="288"/>
      <c r="P10" s="290"/>
      <c r="Q10" s="290"/>
      <c r="R10" s="273"/>
      <c r="S10" s="273"/>
      <c r="T10" s="273"/>
      <c r="U10" s="273"/>
      <c r="V10" s="277"/>
      <c r="W10" s="276"/>
      <c r="X10" s="276"/>
      <c r="Y10" s="276"/>
      <c r="Z10" s="276"/>
    </row>
    <row r="11" spans="1:26" s="279" customFormat="1" ht="13.5" customHeight="1" x14ac:dyDescent="0.2">
      <c r="A11" s="273"/>
      <c r="B11" s="273"/>
      <c r="C11" s="273"/>
      <c r="D11" s="273"/>
      <c r="E11" s="274"/>
      <c r="F11" s="273"/>
      <c r="G11" s="273"/>
      <c r="H11" s="273"/>
      <c r="I11" s="273"/>
      <c r="J11" s="273"/>
      <c r="K11" s="273"/>
      <c r="L11" s="291"/>
      <c r="M11" s="425" t="s">
        <v>57</v>
      </c>
      <c r="N11" s="425"/>
      <c r="O11" s="291"/>
      <c r="P11" s="428" t="s">
        <v>60</v>
      </c>
      <c r="Q11" s="429"/>
      <c r="R11" s="273"/>
      <c r="S11" s="273"/>
      <c r="T11" s="292"/>
      <c r="U11" s="273"/>
      <c r="V11" s="277"/>
      <c r="W11" s="276"/>
      <c r="X11" s="276"/>
      <c r="Y11" s="276"/>
      <c r="Z11" s="276"/>
    </row>
    <row r="12" spans="1:26" s="299" customFormat="1" ht="14.25" customHeight="1" thickBot="1" x14ac:dyDescent="0.3">
      <c r="A12" s="293"/>
      <c r="B12" s="293"/>
      <c r="C12" s="293"/>
      <c r="D12" s="293"/>
      <c r="E12" s="294" t="s">
        <v>324</v>
      </c>
      <c r="F12" s="293"/>
      <c r="G12" s="293"/>
      <c r="H12" s="293"/>
      <c r="I12" s="293"/>
      <c r="J12" s="293"/>
      <c r="K12" s="293"/>
      <c r="L12" s="295" t="s">
        <v>61</v>
      </c>
      <c r="M12" s="296" t="s">
        <v>58</v>
      </c>
      <c r="N12" s="296" t="s">
        <v>59</v>
      </c>
      <c r="O12" s="295" t="s">
        <v>61</v>
      </c>
      <c r="P12" s="296" t="s">
        <v>58</v>
      </c>
      <c r="Q12" s="296" t="s">
        <v>59</v>
      </c>
      <c r="R12" s="293"/>
      <c r="S12" s="293"/>
      <c r="T12" s="293"/>
      <c r="U12" s="293"/>
      <c r="V12" s="297"/>
      <c r="W12" s="298"/>
      <c r="X12" s="298"/>
      <c r="Y12" s="298"/>
      <c r="Z12" s="298"/>
    </row>
    <row r="13" spans="1:26" s="310" customFormat="1" ht="22.5" customHeight="1" thickBot="1" x14ac:dyDescent="0.3">
      <c r="A13" s="300" t="s">
        <v>66</v>
      </c>
      <c r="B13" s="301"/>
      <c r="C13" s="301"/>
      <c r="D13" s="301"/>
      <c r="E13" s="302" t="s">
        <v>145</v>
      </c>
      <c r="F13" s="303"/>
      <c r="G13" s="303"/>
      <c r="H13" s="303"/>
      <c r="I13" s="303"/>
      <c r="J13" s="303"/>
      <c r="K13" s="303"/>
      <c r="L13" s="304"/>
      <c r="M13" s="305"/>
      <c r="N13" s="305"/>
      <c r="O13" s="304"/>
      <c r="P13" s="305"/>
      <c r="Q13" s="305"/>
      <c r="R13" s="306"/>
      <c r="S13" s="307"/>
      <c r="T13" s="307"/>
      <c r="U13" s="307"/>
      <c r="V13" s="308"/>
      <c r="W13" s="309"/>
      <c r="X13" s="309"/>
      <c r="Y13" s="309"/>
      <c r="Z13" s="309"/>
    </row>
    <row r="14" spans="1:26" s="279" customFormat="1" ht="22.5" customHeight="1" x14ac:dyDescent="0.2">
      <c r="A14" s="273"/>
      <c r="B14" s="273"/>
      <c r="C14" s="273"/>
      <c r="D14" s="273"/>
      <c r="E14" s="369"/>
      <c r="F14" s="370" t="s">
        <v>325</v>
      </c>
      <c r="G14" s="371"/>
      <c r="H14" s="371"/>
      <c r="I14" s="371"/>
      <c r="K14" s="273"/>
      <c r="L14" s="275"/>
      <c r="M14" s="276"/>
      <c r="N14" s="276"/>
      <c r="O14" s="275"/>
      <c r="P14" s="276"/>
      <c r="Q14" s="276"/>
      <c r="R14" s="273"/>
      <c r="S14" s="273"/>
      <c r="T14" s="273"/>
      <c r="U14" s="273"/>
      <c r="V14" s="277"/>
      <c r="W14" s="276"/>
      <c r="X14" s="276"/>
      <c r="Y14" s="276"/>
      <c r="Z14" s="276"/>
    </row>
    <row r="15" spans="1:26" s="279" customFormat="1" ht="10.5" customHeight="1" x14ac:dyDescent="0.2">
      <c r="A15" s="273"/>
      <c r="B15" s="273"/>
      <c r="C15" s="273"/>
      <c r="D15" s="273"/>
      <c r="E15" s="338" t="s">
        <v>238</v>
      </c>
      <c r="F15" s="368" t="s">
        <v>239</v>
      </c>
      <c r="G15" s="313"/>
      <c r="H15" s="313"/>
      <c r="I15" s="313"/>
      <c r="J15" s="361">
        <v>2250</v>
      </c>
      <c r="K15" s="313"/>
      <c r="L15" s="314"/>
      <c r="M15" s="315"/>
      <c r="N15" s="315"/>
      <c r="O15" s="314">
        <f>J15*V15</f>
        <v>2250</v>
      </c>
      <c r="P15" s="315"/>
      <c r="Q15" s="315"/>
      <c r="R15" s="316"/>
      <c r="S15" s="273"/>
      <c r="T15" s="273"/>
      <c r="U15" s="273"/>
      <c r="V15" s="227">
        <f t="shared" ref="V15:V23" si="0">1-($K$5/100)</f>
        <v>1</v>
      </c>
      <c r="W15" s="62">
        <f t="shared" ref="W15" si="1">L15*M15</f>
        <v>0</v>
      </c>
      <c r="X15" s="62">
        <f t="shared" ref="X15" si="2">L15*N15</f>
        <v>0</v>
      </c>
      <c r="Y15" s="62">
        <f t="shared" ref="Y15" si="3">O15*P15</f>
        <v>0</v>
      </c>
      <c r="Z15" s="62">
        <f t="shared" ref="Z15" si="4">O15*Q15</f>
        <v>0</v>
      </c>
    </row>
    <row r="16" spans="1:26" s="317" customFormat="1" ht="10.5" customHeight="1" x14ac:dyDescent="0.15">
      <c r="A16" s="311" t="s">
        <v>121</v>
      </c>
      <c r="B16" s="311"/>
      <c r="C16" s="311"/>
      <c r="D16" s="311"/>
      <c r="E16" s="338">
        <v>0</v>
      </c>
      <c r="F16" s="368" t="s">
        <v>240</v>
      </c>
      <c r="G16" s="313"/>
      <c r="H16" s="313"/>
      <c r="I16" s="313"/>
      <c r="J16" s="361">
        <v>10300</v>
      </c>
      <c r="K16" s="313"/>
      <c r="L16" s="314">
        <f t="shared" ref="L16" si="5">J16*V16</f>
        <v>10300</v>
      </c>
      <c r="M16" s="315"/>
      <c r="N16" s="315"/>
      <c r="O16" s="314">
        <f t="shared" ref="O16:O42" si="6">(ROUND((J16/4)+150,0))*V16</f>
        <v>2725</v>
      </c>
      <c r="P16" s="315"/>
      <c r="Q16" s="315"/>
      <c r="R16" s="316"/>
      <c r="S16" s="290"/>
      <c r="T16" s="290"/>
      <c r="U16" s="290"/>
      <c r="V16" s="227">
        <f t="shared" si="0"/>
        <v>1</v>
      </c>
      <c r="W16" s="62">
        <f t="shared" ref="W16:W29" si="7">L16*M16</f>
        <v>0</v>
      </c>
      <c r="X16" s="62">
        <f t="shared" ref="X16:X29" si="8">L16*N16</f>
        <v>0</v>
      </c>
      <c r="Y16" s="62">
        <f t="shared" ref="Y16:Y29" si="9">O16*P16</f>
        <v>0</v>
      </c>
      <c r="Z16" s="62">
        <f t="shared" ref="Z16:Z29" si="10">O16*Q16</f>
        <v>0</v>
      </c>
    </row>
    <row r="17" spans="1:26" s="317" customFormat="1" ht="10.5" customHeight="1" x14ac:dyDescent="0.15">
      <c r="A17" s="311" t="s">
        <v>122</v>
      </c>
      <c r="B17" s="311"/>
      <c r="C17" s="311"/>
      <c r="D17" s="311"/>
      <c r="E17" s="338" t="s">
        <v>238</v>
      </c>
      <c r="F17" s="368" t="s">
        <v>241</v>
      </c>
      <c r="G17" s="313"/>
      <c r="H17" s="313"/>
      <c r="I17" s="313"/>
      <c r="J17" s="361">
        <v>7400</v>
      </c>
      <c r="K17" s="313"/>
      <c r="L17" s="314">
        <f t="shared" ref="L17:L21" si="11">J17*V17</f>
        <v>7400</v>
      </c>
      <c r="M17" s="315"/>
      <c r="N17" s="315"/>
      <c r="O17" s="314">
        <f t="shared" si="6"/>
        <v>2000</v>
      </c>
      <c r="P17" s="315"/>
      <c r="Q17" s="315"/>
      <c r="R17" s="316"/>
      <c r="S17" s="290"/>
      <c r="T17" s="290"/>
      <c r="U17" s="290"/>
      <c r="V17" s="227">
        <f t="shared" si="0"/>
        <v>1</v>
      </c>
      <c r="W17" s="62">
        <f t="shared" si="7"/>
        <v>0</v>
      </c>
      <c r="X17" s="62">
        <f t="shared" si="8"/>
        <v>0</v>
      </c>
      <c r="Y17" s="62">
        <f t="shared" si="9"/>
        <v>0</v>
      </c>
      <c r="Z17" s="62">
        <f t="shared" si="10"/>
        <v>0</v>
      </c>
    </row>
    <row r="18" spans="1:26" s="317" customFormat="1" ht="10.5" customHeight="1" x14ac:dyDescent="0.15">
      <c r="A18" s="311" t="s">
        <v>123</v>
      </c>
      <c r="B18" s="311"/>
      <c r="C18" s="311"/>
      <c r="D18" s="311"/>
      <c r="E18" s="338" t="s">
        <v>242</v>
      </c>
      <c r="F18" s="368" t="s">
        <v>243</v>
      </c>
      <c r="G18" s="313"/>
      <c r="H18" s="313"/>
      <c r="I18" s="313"/>
      <c r="J18" s="361">
        <v>6450</v>
      </c>
      <c r="K18" s="313"/>
      <c r="L18" s="314">
        <f t="shared" si="11"/>
        <v>6450</v>
      </c>
      <c r="M18" s="315"/>
      <c r="N18" s="315"/>
      <c r="O18" s="314">
        <f t="shared" si="6"/>
        <v>1763</v>
      </c>
      <c r="P18" s="315"/>
      <c r="Q18" s="315"/>
      <c r="R18" s="316"/>
      <c r="S18" s="290"/>
      <c r="T18" s="290"/>
      <c r="U18" s="290"/>
      <c r="V18" s="227">
        <f t="shared" si="0"/>
        <v>1</v>
      </c>
      <c r="W18" s="62">
        <f t="shared" si="7"/>
        <v>0</v>
      </c>
      <c r="X18" s="62">
        <f t="shared" si="8"/>
        <v>0</v>
      </c>
      <c r="Y18" s="62">
        <f t="shared" si="9"/>
        <v>0</v>
      </c>
      <c r="Z18" s="62">
        <f t="shared" si="10"/>
        <v>0</v>
      </c>
    </row>
    <row r="19" spans="1:26" s="317" customFormat="1" ht="10.5" customHeight="1" x14ac:dyDescent="0.15">
      <c r="A19" s="311" t="s">
        <v>124</v>
      </c>
      <c r="B19" s="311"/>
      <c r="C19" s="311"/>
      <c r="D19" s="311"/>
      <c r="E19" s="338">
        <v>0</v>
      </c>
      <c r="F19" s="368" t="s">
        <v>244</v>
      </c>
      <c r="G19" s="313"/>
      <c r="H19" s="313"/>
      <c r="I19" s="313"/>
      <c r="J19" s="361">
        <v>6450</v>
      </c>
      <c r="K19" s="313"/>
      <c r="L19" s="314">
        <f t="shared" si="11"/>
        <v>6450</v>
      </c>
      <c r="M19" s="315"/>
      <c r="N19" s="315"/>
      <c r="O19" s="314">
        <f t="shared" si="6"/>
        <v>1763</v>
      </c>
      <c r="P19" s="315"/>
      <c r="Q19" s="315"/>
      <c r="R19" s="316"/>
      <c r="S19" s="290"/>
      <c r="T19" s="290"/>
      <c r="U19" s="290"/>
      <c r="V19" s="227">
        <f>1-($K$5/100)</f>
        <v>1</v>
      </c>
      <c r="W19" s="62">
        <f>L19*M19</f>
        <v>0</v>
      </c>
      <c r="X19" s="62">
        <f>L19*N19</f>
        <v>0</v>
      </c>
      <c r="Y19" s="62">
        <f>O19*P19</f>
        <v>0</v>
      </c>
      <c r="Z19" s="62">
        <f>O19*Q19</f>
        <v>0</v>
      </c>
    </row>
    <row r="20" spans="1:26" s="320" customFormat="1" ht="10.5" customHeight="1" x14ac:dyDescent="0.15">
      <c r="A20" s="281"/>
      <c r="B20" s="281"/>
      <c r="C20" s="281"/>
      <c r="D20" s="281"/>
      <c r="E20" s="338" t="s">
        <v>242</v>
      </c>
      <c r="F20" s="368" t="s">
        <v>245</v>
      </c>
      <c r="G20" s="318"/>
      <c r="H20" s="318"/>
      <c r="I20" s="318"/>
      <c r="J20" s="361">
        <v>7100</v>
      </c>
      <c r="K20" s="313"/>
      <c r="L20" s="314">
        <f t="shared" si="11"/>
        <v>7100</v>
      </c>
      <c r="M20" s="315"/>
      <c r="N20" s="315"/>
      <c r="O20" s="314">
        <f t="shared" si="6"/>
        <v>1925</v>
      </c>
      <c r="P20" s="315"/>
      <c r="Q20" s="315"/>
      <c r="R20" s="316"/>
      <c r="S20" s="319"/>
      <c r="T20" s="319"/>
      <c r="U20" s="319"/>
      <c r="V20" s="227">
        <f t="shared" si="0"/>
        <v>1</v>
      </c>
      <c r="W20" s="62">
        <f>L20*M20</f>
        <v>0</v>
      </c>
      <c r="X20" s="62">
        <f>L20*N20</f>
        <v>0</v>
      </c>
      <c r="Y20" s="62">
        <f>O20*P20</f>
        <v>0</v>
      </c>
      <c r="Z20" s="62">
        <f>O20*Q20</f>
        <v>0</v>
      </c>
    </row>
    <row r="21" spans="1:26" s="320" customFormat="1" ht="10.5" customHeight="1" x14ac:dyDescent="0.15">
      <c r="A21" s="321" t="s">
        <v>125</v>
      </c>
      <c r="B21" s="321"/>
      <c r="C21" s="321"/>
      <c r="D21" s="321"/>
      <c r="E21" s="338" t="s">
        <v>242</v>
      </c>
      <c r="F21" s="368" t="s">
        <v>246</v>
      </c>
      <c r="G21" s="318"/>
      <c r="H21" s="318"/>
      <c r="I21" s="318"/>
      <c r="J21" s="361">
        <v>5650</v>
      </c>
      <c r="K21" s="313"/>
      <c r="L21" s="314">
        <f t="shared" si="11"/>
        <v>5650</v>
      </c>
      <c r="M21" s="315"/>
      <c r="N21" s="315"/>
      <c r="O21" s="314">
        <f t="shared" si="6"/>
        <v>1563</v>
      </c>
      <c r="P21" s="315"/>
      <c r="Q21" s="315"/>
      <c r="R21" s="316"/>
      <c r="S21" s="322"/>
      <c r="T21" s="322"/>
      <c r="U21" s="322"/>
      <c r="V21" s="227">
        <f t="shared" si="0"/>
        <v>1</v>
      </c>
      <c r="W21" s="62">
        <f>L21*M21</f>
        <v>0</v>
      </c>
      <c r="X21" s="62">
        <f>L21*N21</f>
        <v>0</v>
      </c>
      <c r="Y21" s="62">
        <f>O21*P21</f>
        <v>0</v>
      </c>
      <c r="Z21" s="62">
        <f>O21*Q21</f>
        <v>0</v>
      </c>
    </row>
    <row r="22" spans="1:26" s="320" customFormat="1" ht="10.5" customHeight="1" x14ac:dyDescent="0.15">
      <c r="A22" s="321"/>
      <c r="B22" s="321"/>
      <c r="C22" s="321"/>
      <c r="D22" s="321"/>
      <c r="E22" s="338">
        <v>0</v>
      </c>
      <c r="F22" s="368" t="s">
        <v>247</v>
      </c>
      <c r="G22" s="318"/>
      <c r="H22" s="318"/>
      <c r="I22" s="318"/>
      <c r="J22" s="361">
        <v>8400</v>
      </c>
      <c r="K22" s="313"/>
      <c r="L22" s="314">
        <f t="shared" ref="L22" si="12">J22*V22</f>
        <v>8400</v>
      </c>
      <c r="M22" s="315"/>
      <c r="N22" s="315"/>
      <c r="O22" s="314">
        <f t="shared" si="6"/>
        <v>2250</v>
      </c>
      <c r="P22" s="315"/>
      <c r="Q22" s="315"/>
      <c r="R22" s="316"/>
      <c r="S22" s="322"/>
      <c r="T22" s="322"/>
      <c r="U22" s="322"/>
      <c r="V22" s="227">
        <f t="shared" si="0"/>
        <v>1</v>
      </c>
      <c r="W22" s="62">
        <f>L22*M22</f>
        <v>0</v>
      </c>
      <c r="X22" s="62">
        <f>L22*N22</f>
        <v>0</v>
      </c>
      <c r="Y22" s="62">
        <f>O22*P22</f>
        <v>0</v>
      </c>
      <c r="Z22" s="62">
        <f>O22*Q22</f>
        <v>0</v>
      </c>
    </row>
    <row r="23" spans="1:26" s="320" customFormat="1" ht="10.5" customHeight="1" x14ac:dyDescent="0.15">
      <c r="A23" s="321"/>
      <c r="B23" s="321"/>
      <c r="C23" s="321"/>
      <c r="D23" s="321"/>
      <c r="E23" s="338">
        <v>0</v>
      </c>
      <c r="F23" s="368" t="s">
        <v>248</v>
      </c>
      <c r="G23" s="318"/>
      <c r="H23" s="318"/>
      <c r="I23" s="318"/>
      <c r="J23" s="361">
        <v>5250</v>
      </c>
      <c r="K23" s="313"/>
      <c r="L23" s="314">
        <f t="shared" ref="L23" si="13">J23*V23</f>
        <v>5250</v>
      </c>
      <c r="M23" s="315"/>
      <c r="N23" s="315"/>
      <c r="O23" s="314">
        <f t="shared" ref="O23" si="14">(ROUND((J23/4)+150,0))*V23</f>
        <v>1463</v>
      </c>
      <c r="P23" s="315"/>
      <c r="Q23" s="315"/>
      <c r="R23" s="316"/>
      <c r="S23" s="322"/>
      <c r="T23" s="322"/>
      <c r="U23" s="322"/>
      <c r="V23" s="227">
        <f t="shared" si="0"/>
        <v>1</v>
      </c>
      <c r="W23" s="62">
        <f>L23*M23</f>
        <v>0</v>
      </c>
      <c r="X23" s="62">
        <f>L23*N23</f>
        <v>0</v>
      </c>
      <c r="Y23" s="62">
        <f>O23*P23</f>
        <v>0</v>
      </c>
      <c r="Z23" s="62">
        <f>O23*Q23</f>
        <v>0</v>
      </c>
    </row>
    <row r="24" spans="1:26" s="320" customFormat="1" ht="22.5" customHeight="1" x14ac:dyDescent="0.15">
      <c r="A24" s="321" t="s">
        <v>126</v>
      </c>
      <c r="B24" s="321"/>
      <c r="C24" s="321"/>
      <c r="D24" s="321"/>
      <c r="E24" s="338">
        <v>0</v>
      </c>
      <c r="F24" s="358" t="s">
        <v>249</v>
      </c>
      <c r="G24" s="313"/>
      <c r="H24" s="313"/>
      <c r="I24" s="313"/>
      <c r="J24" s="361"/>
      <c r="K24" s="313"/>
      <c r="L24" s="323"/>
      <c r="M24" s="316"/>
      <c r="N24" s="316"/>
      <c r="O24" s="314"/>
      <c r="P24" s="316"/>
      <c r="Q24" s="316"/>
      <c r="R24" s="324"/>
      <c r="S24" s="319"/>
      <c r="T24" s="319"/>
      <c r="U24" s="319"/>
      <c r="V24" s="227"/>
      <c r="W24" s="62"/>
      <c r="X24" s="62"/>
      <c r="Y24" s="62"/>
      <c r="Z24" s="62"/>
    </row>
    <row r="25" spans="1:26" s="320" customFormat="1" ht="10.5" customHeight="1" x14ac:dyDescent="0.15">
      <c r="A25" s="321" t="s">
        <v>127</v>
      </c>
      <c r="B25" s="321"/>
      <c r="C25" s="321"/>
      <c r="D25" s="321"/>
      <c r="E25" s="338" t="s">
        <v>238</v>
      </c>
      <c r="F25" s="360" t="s">
        <v>250</v>
      </c>
      <c r="G25" s="313"/>
      <c r="H25" s="313"/>
      <c r="I25" s="313"/>
      <c r="J25" s="361">
        <v>5900</v>
      </c>
      <c r="K25" s="313"/>
      <c r="L25" s="314">
        <f>J25*V25</f>
        <v>5900</v>
      </c>
      <c r="M25" s="315"/>
      <c r="N25" s="315"/>
      <c r="O25" s="314">
        <f t="shared" si="6"/>
        <v>1625</v>
      </c>
      <c r="P25" s="315"/>
      <c r="Q25" s="315"/>
      <c r="R25" s="316"/>
      <c r="S25" s="319"/>
      <c r="T25" s="319"/>
      <c r="U25" s="319"/>
      <c r="V25" s="227">
        <f t="shared" ref="V25:V49" si="15">1-($K$5/100)</f>
        <v>1</v>
      </c>
      <c r="W25" s="62">
        <f t="shared" ref="W25" si="16">L25*M25</f>
        <v>0</v>
      </c>
      <c r="X25" s="62">
        <f t="shared" ref="X25" si="17">L25*N25</f>
        <v>0</v>
      </c>
      <c r="Y25" s="62">
        <f t="shared" ref="Y25" si="18">O25*P25</f>
        <v>0</v>
      </c>
      <c r="Z25" s="62">
        <f t="shared" ref="Z25" si="19">O25*Q25</f>
        <v>0</v>
      </c>
    </row>
    <row r="26" spans="1:26" s="320" customFormat="1" ht="10.5" customHeight="1" x14ac:dyDescent="0.15">
      <c r="A26" s="321" t="s">
        <v>128</v>
      </c>
      <c r="B26" s="321"/>
      <c r="C26" s="321"/>
      <c r="D26" s="321"/>
      <c r="E26" s="338" t="s">
        <v>242</v>
      </c>
      <c r="F26" s="360" t="s">
        <v>251</v>
      </c>
      <c r="G26" s="313"/>
      <c r="H26" s="313"/>
      <c r="I26" s="313"/>
      <c r="J26" s="361">
        <v>5600</v>
      </c>
      <c r="K26" s="313"/>
      <c r="L26" s="314">
        <f>J26*V26</f>
        <v>5600</v>
      </c>
      <c r="M26" s="315"/>
      <c r="N26" s="315"/>
      <c r="O26" s="314">
        <f t="shared" si="6"/>
        <v>1550</v>
      </c>
      <c r="P26" s="315"/>
      <c r="Q26" s="315"/>
      <c r="R26" s="316"/>
      <c r="S26" s="319"/>
      <c r="T26" s="319"/>
      <c r="U26" s="319"/>
      <c r="V26" s="227">
        <f t="shared" si="15"/>
        <v>1</v>
      </c>
      <c r="W26" s="62">
        <f t="shared" si="7"/>
        <v>0</v>
      </c>
      <c r="X26" s="62">
        <f t="shared" si="8"/>
        <v>0</v>
      </c>
      <c r="Y26" s="62">
        <f t="shared" si="9"/>
        <v>0</v>
      </c>
      <c r="Z26" s="62">
        <f t="shared" si="10"/>
        <v>0</v>
      </c>
    </row>
    <row r="27" spans="1:26" s="320" customFormat="1" ht="10.5" customHeight="1" x14ac:dyDescent="0.15">
      <c r="A27" s="321" t="s">
        <v>129</v>
      </c>
      <c r="B27" s="321"/>
      <c r="C27" s="321"/>
      <c r="D27" s="321"/>
      <c r="E27" s="338" t="s">
        <v>242</v>
      </c>
      <c r="F27" s="360" t="s">
        <v>252</v>
      </c>
      <c r="G27" s="313"/>
      <c r="H27" s="313"/>
      <c r="I27" s="313"/>
      <c r="J27" s="361">
        <v>7400</v>
      </c>
      <c r="K27" s="313"/>
      <c r="L27" s="314">
        <f t="shared" ref="L27" si="20">J27*V27</f>
        <v>7400</v>
      </c>
      <c r="M27" s="315"/>
      <c r="N27" s="315"/>
      <c r="O27" s="314">
        <f t="shared" si="6"/>
        <v>2000</v>
      </c>
      <c r="P27" s="315"/>
      <c r="Q27" s="315"/>
      <c r="R27" s="316"/>
      <c r="S27" s="319"/>
      <c r="T27" s="319"/>
      <c r="U27" s="319"/>
      <c r="V27" s="227">
        <f t="shared" si="15"/>
        <v>1</v>
      </c>
      <c r="W27" s="62">
        <f t="shared" si="7"/>
        <v>0</v>
      </c>
      <c r="X27" s="62">
        <f t="shared" si="8"/>
        <v>0</v>
      </c>
      <c r="Y27" s="62">
        <f t="shared" si="9"/>
        <v>0</v>
      </c>
      <c r="Z27" s="62">
        <f t="shared" si="10"/>
        <v>0</v>
      </c>
    </row>
    <row r="28" spans="1:26" s="320" customFormat="1" ht="10.5" customHeight="1" x14ac:dyDescent="0.15">
      <c r="A28" s="321" t="s">
        <v>130</v>
      </c>
      <c r="B28" s="321"/>
      <c r="C28" s="321"/>
      <c r="D28" s="321"/>
      <c r="E28" s="338">
        <v>0</v>
      </c>
      <c r="F28" s="360" t="s">
        <v>253</v>
      </c>
      <c r="G28" s="313"/>
      <c r="H28" s="313"/>
      <c r="I28" s="313"/>
      <c r="J28" s="361">
        <v>8700</v>
      </c>
      <c r="K28" s="313"/>
      <c r="L28" s="314">
        <f t="shared" ref="L28" si="21">J28*V28</f>
        <v>8700</v>
      </c>
      <c r="M28" s="315"/>
      <c r="N28" s="315"/>
      <c r="O28" s="314">
        <f t="shared" si="6"/>
        <v>2325</v>
      </c>
      <c r="P28" s="315"/>
      <c r="Q28" s="315"/>
      <c r="R28" s="316"/>
      <c r="S28" s="319"/>
      <c r="T28" s="319"/>
      <c r="U28" s="319"/>
      <c r="V28" s="227">
        <f t="shared" si="15"/>
        <v>1</v>
      </c>
      <c r="W28" s="62">
        <f>L28*M28</f>
        <v>0</v>
      </c>
      <c r="X28" s="62">
        <f>L28*N28</f>
        <v>0</v>
      </c>
      <c r="Y28" s="62">
        <f>O28*P28</f>
        <v>0</v>
      </c>
      <c r="Z28" s="62">
        <f>O28*Q28</f>
        <v>0</v>
      </c>
    </row>
    <row r="29" spans="1:26" s="320" customFormat="1" ht="10.5" customHeight="1" x14ac:dyDescent="0.15">
      <c r="A29" s="321"/>
      <c r="B29" s="321"/>
      <c r="C29" s="321"/>
      <c r="D29" s="321"/>
      <c r="E29" s="338" t="s">
        <v>254</v>
      </c>
      <c r="F29" s="360" t="s">
        <v>255</v>
      </c>
      <c r="G29" s="313"/>
      <c r="H29" s="313"/>
      <c r="I29" s="313"/>
      <c r="J29" s="361">
        <v>9650</v>
      </c>
      <c r="K29" s="313"/>
      <c r="L29" s="314">
        <f>J29*V29</f>
        <v>9650</v>
      </c>
      <c r="M29" s="380"/>
      <c r="N29" s="380"/>
      <c r="O29" s="314">
        <f t="shared" si="6"/>
        <v>2563</v>
      </c>
      <c r="P29" s="380"/>
      <c r="Q29" s="380"/>
      <c r="R29" s="316"/>
      <c r="S29" s="319"/>
      <c r="T29" s="319"/>
      <c r="U29" s="319"/>
      <c r="V29" s="227">
        <f t="shared" si="15"/>
        <v>1</v>
      </c>
      <c r="W29" s="62">
        <f t="shared" si="7"/>
        <v>0</v>
      </c>
      <c r="X29" s="62">
        <f t="shared" si="8"/>
        <v>0</v>
      </c>
      <c r="Y29" s="62">
        <f t="shared" si="9"/>
        <v>0</v>
      </c>
      <c r="Z29" s="62">
        <f t="shared" si="10"/>
        <v>0</v>
      </c>
    </row>
    <row r="30" spans="1:26" s="320" customFormat="1" ht="10.5" customHeight="1" x14ac:dyDescent="0.15">
      <c r="A30" s="281"/>
      <c r="B30" s="281"/>
      <c r="C30" s="281"/>
      <c r="D30" s="281"/>
      <c r="E30" s="338">
        <v>0</v>
      </c>
      <c r="F30" s="360" t="s">
        <v>256</v>
      </c>
      <c r="G30" s="313"/>
      <c r="H30" s="313"/>
      <c r="I30" s="313"/>
      <c r="J30" s="361">
        <v>7100</v>
      </c>
      <c r="K30" s="313"/>
      <c r="L30" s="314">
        <f>J30*V30</f>
        <v>7100</v>
      </c>
      <c r="M30" s="315"/>
      <c r="N30" s="315"/>
      <c r="O30" s="314">
        <f t="shared" si="6"/>
        <v>1925</v>
      </c>
      <c r="P30" s="315"/>
      <c r="Q30" s="315"/>
      <c r="R30" s="316"/>
      <c r="S30" s="319"/>
      <c r="T30" s="319"/>
      <c r="U30" s="319"/>
      <c r="V30" s="227">
        <f t="shared" si="15"/>
        <v>1</v>
      </c>
      <c r="W30" s="62">
        <f t="shared" ref="W30:W31" si="22">L30*M30</f>
        <v>0</v>
      </c>
      <c r="X30" s="62">
        <f t="shared" ref="X30:X31" si="23">L30*N30</f>
        <v>0</v>
      </c>
      <c r="Y30" s="62">
        <f t="shared" ref="Y30:Y31" si="24">O30*P30</f>
        <v>0</v>
      </c>
      <c r="Z30" s="62">
        <f t="shared" ref="Z30:Z31" si="25">O30*Q30</f>
        <v>0</v>
      </c>
    </row>
    <row r="31" spans="1:26" s="320" customFormat="1" ht="10.5" customHeight="1" x14ac:dyDescent="0.15">
      <c r="A31" s="321" t="s">
        <v>131</v>
      </c>
      <c r="B31" s="321"/>
      <c r="C31" s="321"/>
      <c r="D31" s="321"/>
      <c r="E31" s="338" t="s">
        <v>257</v>
      </c>
      <c r="F31" s="360" t="s">
        <v>258</v>
      </c>
      <c r="G31" s="313"/>
      <c r="H31" s="313"/>
      <c r="I31" s="313"/>
      <c r="J31" s="361">
        <v>6077.5</v>
      </c>
      <c r="K31" s="313"/>
      <c r="L31" s="404">
        <f t="shared" ref="L31" si="26">J31*V31</f>
        <v>6077.5</v>
      </c>
      <c r="M31" s="315"/>
      <c r="N31" s="315"/>
      <c r="O31" s="404">
        <f t="shared" si="6"/>
        <v>1669</v>
      </c>
      <c r="P31" s="315"/>
      <c r="Q31" s="315"/>
      <c r="R31" s="316"/>
      <c r="S31" s="319"/>
      <c r="T31" s="319"/>
      <c r="U31" s="319"/>
      <c r="V31" s="227">
        <v>1</v>
      </c>
      <c r="W31" s="62">
        <f t="shared" si="22"/>
        <v>0</v>
      </c>
      <c r="X31" s="62">
        <f t="shared" si="23"/>
        <v>0</v>
      </c>
      <c r="Y31" s="62">
        <f t="shared" si="24"/>
        <v>0</v>
      </c>
      <c r="Z31" s="62">
        <f t="shared" si="25"/>
        <v>0</v>
      </c>
    </row>
    <row r="32" spans="1:26" s="320" customFormat="1" ht="10.5" customHeight="1" x14ac:dyDescent="0.15">
      <c r="A32" s="321" t="s">
        <v>132</v>
      </c>
      <c r="B32" s="321"/>
      <c r="C32" s="321"/>
      <c r="D32" s="321"/>
      <c r="E32" s="338">
        <v>0</v>
      </c>
      <c r="F32" s="360" t="s">
        <v>259</v>
      </c>
      <c r="G32" s="313"/>
      <c r="H32" s="313"/>
      <c r="I32" s="313"/>
      <c r="J32" s="361">
        <v>6800</v>
      </c>
      <c r="K32" s="313"/>
      <c r="L32" s="314">
        <f>J32*V32</f>
        <v>6800</v>
      </c>
      <c r="M32" s="315"/>
      <c r="N32" s="315"/>
      <c r="O32" s="314">
        <f t="shared" si="6"/>
        <v>1850</v>
      </c>
      <c r="P32" s="315"/>
      <c r="Q32" s="315"/>
      <c r="R32" s="316"/>
      <c r="S32" s="319"/>
      <c r="T32" s="319"/>
      <c r="U32" s="319"/>
      <c r="V32" s="227">
        <f t="shared" si="15"/>
        <v>1</v>
      </c>
      <c r="W32" s="62">
        <f>L32*M32</f>
        <v>0</v>
      </c>
      <c r="X32" s="62">
        <f>L32*N32</f>
        <v>0</v>
      </c>
      <c r="Y32" s="62">
        <f>O32*P32</f>
        <v>0</v>
      </c>
      <c r="Z32" s="62">
        <f>O32*Q32</f>
        <v>0</v>
      </c>
    </row>
    <row r="33" spans="1:26" s="320" customFormat="1" ht="10.5" customHeight="1" x14ac:dyDescent="0.15">
      <c r="A33" s="321"/>
      <c r="B33" s="321"/>
      <c r="C33" s="321"/>
      <c r="D33" s="321"/>
      <c r="E33" s="338">
        <v>0</v>
      </c>
      <c r="F33" s="360" t="s">
        <v>260</v>
      </c>
      <c r="G33" s="313"/>
      <c r="H33" s="313"/>
      <c r="I33" s="313"/>
      <c r="J33" s="361">
        <v>8400</v>
      </c>
      <c r="K33" s="313"/>
      <c r="L33" s="314">
        <f t="shared" ref="L33:L36" si="27">J33*V33</f>
        <v>8400</v>
      </c>
      <c r="M33" s="315"/>
      <c r="N33" s="315"/>
      <c r="O33" s="314">
        <f t="shared" ref="O33:O36" si="28">(ROUND((J33/4)+150,0))*V33</f>
        <v>2250</v>
      </c>
      <c r="P33" s="315"/>
      <c r="Q33" s="315"/>
      <c r="R33" s="316"/>
      <c r="S33" s="319"/>
      <c r="T33" s="319"/>
      <c r="U33" s="319"/>
      <c r="V33" s="227">
        <f t="shared" si="15"/>
        <v>1</v>
      </c>
      <c r="W33" s="62">
        <f t="shared" ref="W33" si="29">L33*M33</f>
        <v>0</v>
      </c>
      <c r="X33" s="62">
        <f t="shared" ref="X33" si="30">L33*N33</f>
        <v>0</v>
      </c>
      <c r="Y33" s="62">
        <f t="shared" ref="Y33" si="31">O33*P33</f>
        <v>0</v>
      </c>
      <c r="Z33" s="62">
        <f t="shared" ref="Z33" si="32">O33*Q33</f>
        <v>0</v>
      </c>
    </row>
    <row r="34" spans="1:26" s="320" customFormat="1" ht="10.5" customHeight="1" x14ac:dyDescent="0.15">
      <c r="A34" s="321"/>
      <c r="B34" s="321"/>
      <c r="C34" s="321"/>
      <c r="D34" s="321"/>
      <c r="E34" s="338" t="s">
        <v>242</v>
      </c>
      <c r="F34" s="360" t="s">
        <v>261</v>
      </c>
      <c r="G34" s="313"/>
      <c r="H34" s="313"/>
      <c r="I34" s="313"/>
      <c r="J34" s="361">
        <v>6800</v>
      </c>
      <c r="K34" s="313"/>
      <c r="L34" s="314">
        <f t="shared" si="27"/>
        <v>6800</v>
      </c>
      <c r="M34" s="315"/>
      <c r="N34" s="315"/>
      <c r="O34" s="314">
        <f t="shared" si="28"/>
        <v>1850</v>
      </c>
      <c r="P34" s="315"/>
      <c r="Q34" s="315"/>
      <c r="R34" s="316"/>
      <c r="S34" s="319"/>
      <c r="T34" s="319"/>
      <c r="U34" s="319"/>
      <c r="V34" s="227">
        <f t="shared" si="15"/>
        <v>1</v>
      </c>
      <c r="W34" s="62">
        <f t="shared" ref="W34" si="33">L34*M34</f>
        <v>0</v>
      </c>
      <c r="X34" s="62">
        <f t="shared" ref="X34" si="34">L34*N34</f>
        <v>0</v>
      </c>
      <c r="Y34" s="62">
        <f t="shared" ref="Y34" si="35">O34*P34</f>
        <v>0</v>
      </c>
      <c r="Z34" s="62">
        <f t="shared" ref="Z34" si="36">O34*Q34</f>
        <v>0</v>
      </c>
    </row>
    <row r="35" spans="1:26" s="320" customFormat="1" ht="10.5" customHeight="1" x14ac:dyDescent="0.15">
      <c r="A35" s="321"/>
      <c r="B35" s="321"/>
      <c r="C35" s="321"/>
      <c r="D35" s="321"/>
      <c r="E35" s="338">
        <v>0</v>
      </c>
      <c r="F35" s="360" t="s">
        <v>262</v>
      </c>
      <c r="G35" s="313"/>
      <c r="H35" s="313"/>
      <c r="I35" s="313"/>
      <c r="J35" s="361">
        <v>5800</v>
      </c>
      <c r="K35" s="313"/>
      <c r="L35" s="314">
        <f t="shared" si="27"/>
        <v>5800</v>
      </c>
      <c r="M35" s="315"/>
      <c r="N35" s="315"/>
      <c r="O35" s="314">
        <f t="shared" si="28"/>
        <v>1600</v>
      </c>
      <c r="P35" s="315"/>
      <c r="Q35" s="315"/>
      <c r="R35" s="316"/>
      <c r="S35" s="319"/>
      <c r="T35" s="319"/>
      <c r="U35" s="319"/>
      <c r="V35" s="227">
        <f t="shared" si="15"/>
        <v>1</v>
      </c>
      <c r="W35" s="62">
        <f t="shared" ref="W35" si="37">L35*M35</f>
        <v>0</v>
      </c>
      <c r="X35" s="62">
        <f t="shared" ref="X35" si="38">L35*N35</f>
        <v>0</v>
      </c>
      <c r="Y35" s="62">
        <f t="shared" ref="Y35" si="39">O35*P35</f>
        <v>0</v>
      </c>
      <c r="Z35" s="62">
        <f t="shared" ref="Z35" si="40">O35*Q35</f>
        <v>0</v>
      </c>
    </row>
    <row r="36" spans="1:26" s="320" customFormat="1" ht="10.5" customHeight="1" x14ac:dyDescent="0.15">
      <c r="A36" s="321"/>
      <c r="B36" s="321"/>
      <c r="C36" s="321"/>
      <c r="D36" s="321"/>
      <c r="E36" s="338">
        <v>0</v>
      </c>
      <c r="F36" s="360" t="s">
        <v>263</v>
      </c>
      <c r="G36" s="313"/>
      <c r="H36" s="313"/>
      <c r="I36" s="313"/>
      <c r="J36" s="361">
        <v>6150</v>
      </c>
      <c r="K36" s="313"/>
      <c r="L36" s="314">
        <f t="shared" si="27"/>
        <v>6150</v>
      </c>
      <c r="M36" s="315"/>
      <c r="N36" s="315"/>
      <c r="O36" s="314">
        <f t="shared" si="28"/>
        <v>1688</v>
      </c>
      <c r="P36" s="315"/>
      <c r="Q36" s="315"/>
      <c r="R36" s="316"/>
      <c r="S36" s="319"/>
      <c r="T36" s="319"/>
      <c r="U36" s="319"/>
      <c r="V36" s="227">
        <f t="shared" si="15"/>
        <v>1</v>
      </c>
      <c r="W36" s="62">
        <f t="shared" ref="W36" si="41">L36*M36</f>
        <v>0</v>
      </c>
      <c r="X36" s="62">
        <f t="shared" ref="X36" si="42">L36*N36</f>
        <v>0</v>
      </c>
      <c r="Y36" s="62">
        <f t="shared" ref="Y36" si="43">O36*P36</f>
        <v>0</v>
      </c>
      <c r="Z36" s="62">
        <f t="shared" ref="Z36" si="44">O36*Q36</f>
        <v>0</v>
      </c>
    </row>
    <row r="37" spans="1:26" s="320" customFormat="1" ht="22.5" customHeight="1" x14ac:dyDescent="0.15">
      <c r="A37" s="321"/>
      <c r="B37" s="321"/>
      <c r="C37" s="321"/>
      <c r="D37" s="321"/>
      <c r="E37" s="338">
        <v>0</v>
      </c>
      <c r="F37" s="359" t="s">
        <v>264</v>
      </c>
      <c r="G37" s="313"/>
      <c r="H37" s="313"/>
      <c r="I37" s="313"/>
      <c r="J37" s="361"/>
      <c r="K37" s="313"/>
      <c r="L37" s="323"/>
      <c r="M37" s="328"/>
      <c r="N37" s="328"/>
      <c r="O37" s="314"/>
      <c r="P37" s="328"/>
      <c r="Q37" s="328"/>
      <c r="R37" s="316"/>
      <c r="S37" s="319"/>
      <c r="T37" s="319"/>
      <c r="U37" s="319"/>
      <c r="V37" s="227"/>
      <c r="W37" s="62"/>
      <c r="X37" s="62"/>
      <c r="Y37" s="62"/>
      <c r="Z37" s="62"/>
    </row>
    <row r="38" spans="1:26" s="320" customFormat="1" ht="10.5" customHeight="1" x14ac:dyDescent="0.15">
      <c r="A38" s="321"/>
      <c r="B38" s="321"/>
      <c r="C38" s="321"/>
      <c r="D38" s="321"/>
      <c r="E38" s="338">
        <v>0</v>
      </c>
      <c r="F38" s="360" t="s">
        <v>265</v>
      </c>
      <c r="G38" s="313"/>
      <c r="H38" s="313"/>
      <c r="I38" s="318"/>
      <c r="J38" s="361">
        <v>8700</v>
      </c>
      <c r="K38" s="313"/>
      <c r="L38" s="314">
        <f t="shared" ref="L38:L40" si="45">J38*V38</f>
        <v>8700</v>
      </c>
      <c r="M38" s="315"/>
      <c r="N38" s="315"/>
      <c r="O38" s="314">
        <f t="shared" si="6"/>
        <v>2325</v>
      </c>
      <c r="P38" s="315"/>
      <c r="Q38" s="315"/>
      <c r="R38" s="316"/>
      <c r="S38" s="319"/>
      <c r="T38" s="319"/>
      <c r="U38" s="319"/>
      <c r="V38" s="227">
        <f t="shared" si="15"/>
        <v>1</v>
      </c>
      <c r="W38" s="62">
        <f t="shared" ref="W38:W45" si="46">L38*M38</f>
        <v>0</v>
      </c>
      <c r="X38" s="62">
        <f t="shared" ref="X38:X45" si="47">L38*N38</f>
        <v>0</v>
      </c>
      <c r="Y38" s="62">
        <f t="shared" ref="Y38:Y45" si="48">O38*P38</f>
        <v>0</v>
      </c>
      <c r="Z38" s="62">
        <f t="shared" ref="Z38:Z45" si="49">O38*Q38</f>
        <v>0</v>
      </c>
    </row>
    <row r="39" spans="1:26" s="320" customFormat="1" ht="10.5" customHeight="1" x14ac:dyDescent="0.15">
      <c r="A39" s="321"/>
      <c r="B39" s="321"/>
      <c r="C39" s="321"/>
      <c r="D39" s="321"/>
      <c r="E39" s="338">
        <v>0</v>
      </c>
      <c r="F39" s="360" t="s">
        <v>266</v>
      </c>
      <c r="G39" s="313"/>
      <c r="H39" s="313"/>
      <c r="I39" s="318"/>
      <c r="J39" s="361">
        <v>12200</v>
      </c>
      <c r="K39" s="313"/>
      <c r="L39" s="314">
        <f t="shared" si="45"/>
        <v>12200</v>
      </c>
      <c r="M39" s="380"/>
      <c r="N39" s="380"/>
      <c r="O39" s="314">
        <f t="shared" si="6"/>
        <v>3200</v>
      </c>
      <c r="P39" s="380"/>
      <c r="Q39" s="380"/>
      <c r="R39" s="316"/>
      <c r="S39" s="319"/>
      <c r="T39" s="319"/>
      <c r="U39" s="319"/>
      <c r="V39" s="227">
        <f t="shared" si="15"/>
        <v>1</v>
      </c>
      <c r="W39" s="62">
        <f t="shared" si="46"/>
        <v>0</v>
      </c>
      <c r="X39" s="62">
        <f t="shared" si="47"/>
        <v>0</v>
      </c>
      <c r="Y39" s="62">
        <f t="shared" si="48"/>
        <v>0</v>
      </c>
      <c r="Z39" s="62">
        <f t="shared" si="49"/>
        <v>0</v>
      </c>
    </row>
    <row r="40" spans="1:26" s="320" customFormat="1" ht="10.5" customHeight="1" x14ac:dyDescent="0.15">
      <c r="A40" s="321"/>
      <c r="B40" s="321"/>
      <c r="C40" s="321"/>
      <c r="D40" s="321"/>
      <c r="E40" s="338" t="s">
        <v>238</v>
      </c>
      <c r="F40" s="360" t="s">
        <v>267</v>
      </c>
      <c r="G40" s="313"/>
      <c r="H40" s="313"/>
      <c r="I40" s="318"/>
      <c r="J40" s="361">
        <v>17650</v>
      </c>
      <c r="K40" s="313"/>
      <c r="L40" s="314">
        <f t="shared" si="45"/>
        <v>17650</v>
      </c>
      <c r="M40" s="315"/>
      <c r="N40" s="315"/>
      <c r="O40" s="314">
        <f t="shared" si="6"/>
        <v>4563</v>
      </c>
      <c r="P40" s="315"/>
      <c r="Q40" s="315"/>
      <c r="R40" s="316"/>
      <c r="S40" s="319"/>
      <c r="T40" s="319"/>
      <c r="U40" s="319"/>
      <c r="V40" s="227">
        <f t="shared" si="15"/>
        <v>1</v>
      </c>
      <c r="W40" s="62">
        <f t="shared" si="46"/>
        <v>0</v>
      </c>
      <c r="X40" s="62">
        <f t="shared" si="47"/>
        <v>0</v>
      </c>
      <c r="Y40" s="62">
        <f t="shared" si="48"/>
        <v>0</v>
      </c>
      <c r="Z40" s="62">
        <f t="shared" si="49"/>
        <v>0</v>
      </c>
    </row>
    <row r="41" spans="1:26" s="320" customFormat="1" ht="10.5" customHeight="1" x14ac:dyDescent="0.15">
      <c r="A41" s="321"/>
      <c r="B41" s="321"/>
      <c r="C41" s="321"/>
      <c r="D41" s="321"/>
      <c r="E41" s="338">
        <v>0</v>
      </c>
      <c r="F41" s="360" t="s">
        <v>268</v>
      </c>
      <c r="G41" s="313"/>
      <c r="H41" s="313"/>
      <c r="I41" s="318"/>
      <c r="J41" s="361">
        <v>12200</v>
      </c>
      <c r="K41" s="313"/>
      <c r="L41" s="314">
        <f t="shared" ref="L41" si="50">J41*V41</f>
        <v>12200</v>
      </c>
      <c r="M41" s="315"/>
      <c r="N41" s="315"/>
      <c r="O41" s="314">
        <f t="shared" si="6"/>
        <v>3200</v>
      </c>
      <c r="P41" s="315"/>
      <c r="Q41" s="315"/>
      <c r="R41" s="316"/>
      <c r="S41" s="319"/>
      <c r="T41" s="319"/>
      <c r="U41" s="319"/>
      <c r="V41" s="227">
        <f t="shared" si="15"/>
        <v>1</v>
      </c>
      <c r="W41" s="62">
        <f t="shared" si="46"/>
        <v>0</v>
      </c>
      <c r="X41" s="62">
        <f t="shared" si="47"/>
        <v>0</v>
      </c>
      <c r="Y41" s="62">
        <f t="shared" si="48"/>
        <v>0</v>
      </c>
      <c r="Z41" s="62">
        <f t="shared" si="49"/>
        <v>0</v>
      </c>
    </row>
    <row r="42" spans="1:26" s="320" customFormat="1" ht="10.5" customHeight="1" x14ac:dyDescent="0.15">
      <c r="A42" s="321"/>
      <c r="B42" s="321"/>
      <c r="C42" s="321"/>
      <c r="D42" s="321"/>
      <c r="E42" s="338">
        <v>0</v>
      </c>
      <c r="F42" s="360" t="s">
        <v>269</v>
      </c>
      <c r="G42" s="313"/>
      <c r="H42" s="313"/>
      <c r="I42" s="318"/>
      <c r="J42" s="361">
        <v>14450</v>
      </c>
      <c r="K42" s="313"/>
      <c r="L42" s="314">
        <f t="shared" ref="L42" si="51">J42*V42</f>
        <v>14450</v>
      </c>
      <c r="M42" s="315"/>
      <c r="N42" s="315"/>
      <c r="O42" s="314">
        <f t="shared" si="6"/>
        <v>3763</v>
      </c>
      <c r="P42" s="315"/>
      <c r="Q42" s="315"/>
      <c r="R42" s="316"/>
      <c r="S42" s="319"/>
      <c r="T42" s="319"/>
      <c r="U42" s="319"/>
      <c r="V42" s="227">
        <f t="shared" si="15"/>
        <v>1</v>
      </c>
      <c r="W42" s="62">
        <f t="shared" ref="W42" si="52">L42*M42</f>
        <v>0</v>
      </c>
      <c r="X42" s="62">
        <f t="shared" ref="X42" si="53">L42*N42</f>
        <v>0</v>
      </c>
      <c r="Y42" s="62">
        <f t="shared" ref="Y42" si="54">O42*P42</f>
        <v>0</v>
      </c>
      <c r="Z42" s="62">
        <f t="shared" ref="Z42" si="55">O42*Q42</f>
        <v>0</v>
      </c>
    </row>
    <row r="43" spans="1:26" s="320" customFormat="1" ht="10.5" customHeight="1" x14ac:dyDescent="0.15">
      <c r="A43" s="321"/>
      <c r="B43" s="321"/>
      <c r="C43" s="321"/>
      <c r="D43" s="321"/>
      <c r="E43" s="338" t="s">
        <v>254</v>
      </c>
      <c r="F43" s="360" t="s">
        <v>270</v>
      </c>
      <c r="G43" s="313"/>
      <c r="H43" s="313"/>
      <c r="I43" s="318"/>
      <c r="J43" s="361">
        <v>15400</v>
      </c>
      <c r="K43" s="313"/>
      <c r="L43" s="314">
        <f t="shared" ref="L43" si="56">J43*V43</f>
        <v>15400</v>
      </c>
      <c r="M43" s="315"/>
      <c r="N43" s="315"/>
      <c r="O43" s="314">
        <f t="shared" ref="O43" si="57">(ROUND((J43/4)+150,0))*V43</f>
        <v>4000</v>
      </c>
      <c r="P43" s="315"/>
      <c r="Q43" s="315"/>
      <c r="R43" s="316"/>
      <c r="S43" s="319"/>
      <c r="T43" s="319"/>
      <c r="U43" s="319"/>
      <c r="V43" s="227">
        <f t="shared" si="15"/>
        <v>1</v>
      </c>
      <c r="W43" s="62">
        <f t="shared" ref="W43" si="58">L43*M43</f>
        <v>0</v>
      </c>
      <c r="X43" s="62">
        <f t="shared" ref="X43" si="59">L43*N43</f>
        <v>0</v>
      </c>
      <c r="Y43" s="62">
        <f t="shared" ref="Y43" si="60">O43*P43</f>
        <v>0</v>
      </c>
      <c r="Z43" s="62">
        <f t="shared" ref="Z43" si="61">O43*Q43</f>
        <v>0</v>
      </c>
    </row>
    <row r="44" spans="1:26" s="320" customFormat="1" ht="22.5" customHeight="1" x14ac:dyDescent="0.15">
      <c r="A44" s="281"/>
      <c r="B44" s="281"/>
      <c r="C44" s="281"/>
      <c r="D44" s="281"/>
      <c r="E44" s="338">
        <v>0</v>
      </c>
      <c r="F44" s="359" t="s">
        <v>271</v>
      </c>
      <c r="G44" s="313"/>
      <c r="H44" s="313"/>
      <c r="I44" s="318"/>
      <c r="J44" s="361"/>
      <c r="K44" s="313"/>
      <c r="L44" s="314"/>
      <c r="M44" s="328"/>
      <c r="N44" s="328"/>
      <c r="O44" s="314"/>
      <c r="P44" s="328"/>
      <c r="Q44" s="328"/>
      <c r="R44" s="316"/>
      <c r="S44" s="319"/>
      <c r="T44" s="319"/>
      <c r="U44" s="319"/>
      <c r="V44" s="227"/>
      <c r="W44" s="62"/>
      <c r="X44" s="62"/>
      <c r="Y44" s="62"/>
      <c r="Z44" s="62"/>
    </row>
    <row r="45" spans="1:26" s="320" customFormat="1" ht="10.5" customHeight="1" x14ac:dyDescent="0.15">
      <c r="A45" s="321"/>
      <c r="B45" s="321"/>
      <c r="C45" s="321"/>
      <c r="D45" s="321"/>
      <c r="E45" s="338">
        <v>0</v>
      </c>
      <c r="F45" s="360" t="s">
        <v>272</v>
      </c>
      <c r="G45" s="313"/>
      <c r="H45" s="313"/>
      <c r="I45" s="318"/>
      <c r="J45" s="361">
        <v>7100</v>
      </c>
      <c r="K45" s="313"/>
      <c r="L45" s="314">
        <f t="shared" ref="L45:L49" si="62">J45*V45</f>
        <v>7100</v>
      </c>
      <c r="M45" s="315"/>
      <c r="N45" s="315"/>
      <c r="O45" s="314">
        <f t="shared" ref="O45:O49" si="63">(ROUND((J45/4)+150,0))*V45</f>
        <v>1925</v>
      </c>
      <c r="P45" s="315"/>
      <c r="Q45" s="315"/>
      <c r="R45" s="316"/>
      <c r="S45" s="319"/>
      <c r="T45" s="319"/>
      <c r="U45" s="319"/>
      <c r="V45" s="227">
        <f t="shared" si="15"/>
        <v>1</v>
      </c>
      <c r="W45" s="62">
        <f t="shared" si="46"/>
        <v>0</v>
      </c>
      <c r="X45" s="62">
        <f t="shared" si="47"/>
        <v>0</v>
      </c>
      <c r="Y45" s="62">
        <f t="shared" si="48"/>
        <v>0</v>
      </c>
      <c r="Z45" s="62">
        <f t="shared" si="49"/>
        <v>0</v>
      </c>
    </row>
    <row r="46" spans="1:26" s="320" customFormat="1" ht="10.5" x14ac:dyDescent="0.15">
      <c r="A46" s="281"/>
      <c r="B46" s="281"/>
      <c r="C46" s="281"/>
      <c r="D46" s="281"/>
      <c r="E46" s="338">
        <v>0</v>
      </c>
      <c r="F46" s="360" t="s">
        <v>273</v>
      </c>
      <c r="G46" s="313"/>
      <c r="H46" s="313"/>
      <c r="I46" s="318"/>
      <c r="J46" s="361">
        <v>7100</v>
      </c>
      <c r="K46" s="313"/>
      <c r="L46" s="314">
        <f t="shared" si="62"/>
        <v>7100</v>
      </c>
      <c r="M46" s="315"/>
      <c r="N46" s="315"/>
      <c r="O46" s="314">
        <f t="shared" si="63"/>
        <v>1925</v>
      </c>
      <c r="P46" s="315"/>
      <c r="Q46" s="315"/>
      <c r="R46" s="316"/>
      <c r="S46" s="319"/>
      <c r="T46" s="319"/>
      <c r="U46" s="319"/>
      <c r="V46" s="227">
        <f t="shared" si="15"/>
        <v>1</v>
      </c>
      <c r="W46" s="62">
        <f t="shared" ref="W46" si="64">L46*M46</f>
        <v>0</v>
      </c>
      <c r="X46" s="62">
        <f t="shared" ref="X46" si="65">L46*N46</f>
        <v>0</v>
      </c>
      <c r="Y46" s="62">
        <f t="shared" ref="Y46" si="66">O46*P46</f>
        <v>0</v>
      </c>
      <c r="Z46" s="62">
        <f t="shared" ref="Z46" si="67">O46*Q46</f>
        <v>0</v>
      </c>
    </row>
    <row r="47" spans="1:26" s="320" customFormat="1" ht="10.5" x14ac:dyDescent="0.15">
      <c r="A47" s="281"/>
      <c r="B47" s="281"/>
      <c r="C47" s="281"/>
      <c r="D47" s="281"/>
      <c r="E47" s="338" t="s">
        <v>242</v>
      </c>
      <c r="F47" s="360" t="s">
        <v>274</v>
      </c>
      <c r="G47" s="313"/>
      <c r="H47" s="313"/>
      <c r="I47" s="318"/>
      <c r="J47" s="361">
        <v>7100</v>
      </c>
      <c r="K47" s="313"/>
      <c r="L47" s="314">
        <f t="shared" si="62"/>
        <v>7100</v>
      </c>
      <c r="M47" s="315"/>
      <c r="N47" s="315"/>
      <c r="O47" s="314">
        <f t="shared" si="63"/>
        <v>1925</v>
      </c>
      <c r="P47" s="315"/>
      <c r="Q47" s="315"/>
      <c r="R47" s="316"/>
      <c r="S47" s="319"/>
      <c r="T47" s="319"/>
      <c r="U47" s="319"/>
      <c r="V47" s="227">
        <f t="shared" si="15"/>
        <v>1</v>
      </c>
      <c r="W47" s="62">
        <f t="shared" ref="W47" si="68">L47*M47</f>
        <v>0</v>
      </c>
      <c r="X47" s="62">
        <f t="shared" ref="X47" si="69">L47*N47</f>
        <v>0</v>
      </c>
      <c r="Y47" s="62">
        <f t="shared" ref="Y47" si="70">O47*P47</f>
        <v>0</v>
      </c>
      <c r="Z47" s="62">
        <f t="shared" ref="Z47" si="71">O47*Q47</f>
        <v>0</v>
      </c>
    </row>
    <row r="48" spans="1:26" s="320" customFormat="1" ht="22.5" customHeight="1" x14ac:dyDescent="0.15">
      <c r="A48" s="321"/>
      <c r="B48" s="321"/>
      <c r="C48" s="321"/>
      <c r="D48" s="321"/>
      <c r="E48" s="312" t="s">
        <v>145</v>
      </c>
      <c r="F48" s="359" t="s">
        <v>275</v>
      </c>
      <c r="G48" s="313"/>
      <c r="H48" s="313"/>
      <c r="I48" s="318"/>
      <c r="J48" s="361"/>
      <c r="K48" s="313"/>
      <c r="L48" s="314"/>
      <c r="M48" s="328"/>
      <c r="N48" s="328"/>
      <c r="O48" s="314"/>
      <c r="P48" s="328"/>
      <c r="Q48" s="328"/>
      <c r="R48" s="316"/>
      <c r="S48" s="281"/>
      <c r="T48" s="281"/>
      <c r="U48" s="281"/>
      <c r="V48" s="227"/>
      <c r="W48" s="62"/>
      <c r="X48" s="62"/>
      <c r="Y48" s="62"/>
      <c r="Z48" s="62"/>
    </row>
    <row r="49" spans="1:26" s="320" customFormat="1" ht="10.5" x14ac:dyDescent="0.15">
      <c r="A49" s="321"/>
      <c r="B49" s="321"/>
      <c r="C49" s="321"/>
      <c r="D49" s="321"/>
      <c r="E49" s="338">
        <v>0</v>
      </c>
      <c r="F49" s="360" t="s">
        <v>276</v>
      </c>
      <c r="G49" s="313"/>
      <c r="H49" s="313"/>
      <c r="I49" s="318"/>
      <c r="J49" s="361">
        <v>4950</v>
      </c>
      <c r="K49" s="313"/>
      <c r="L49" s="314">
        <f t="shared" si="62"/>
        <v>4950</v>
      </c>
      <c r="M49" s="315"/>
      <c r="N49" s="315"/>
      <c r="O49" s="314">
        <f t="shared" si="63"/>
        <v>1388</v>
      </c>
      <c r="P49" s="315"/>
      <c r="Q49" s="315"/>
      <c r="R49" s="316"/>
      <c r="S49" s="281"/>
      <c r="T49" s="281"/>
      <c r="U49" s="281"/>
      <c r="V49" s="227">
        <f t="shared" si="15"/>
        <v>1</v>
      </c>
      <c r="W49" s="62">
        <f t="shared" ref="W49" si="72">L49*M49</f>
        <v>0</v>
      </c>
      <c r="X49" s="62">
        <f t="shared" ref="X49" si="73">L49*N49</f>
        <v>0</v>
      </c>
      <c r="Y49" s="62">
        <f t="shared" ref="Y49" si="74">O49*P49</f>
        <v>0</v>
      </c>
      <c r="Z49" s="62">
        <f t="shared" ref="Z49" si="75">O49*Q49</f>
        <v>0</v>
      </c>
    </row>
    <row r="50" spans="1:26" s="320" customFormat="1" ht="22.5" customHeight="1" x14ac:dyDescent="0.15">
      <c r="A50" s="395"/>
      <c r="B50" s="395"/>
      <c r="C50" s="395"/>
      <c r="D50" s="395"/>
      <c r="E50" s="396" t="e">
        <v>#N/A</v>
      </c>
      <c r="F50" s="397">
        <v>0</v>
      </c>
      <c r="G50" s="325"/>
      <c r="H50" s="325"/>
      <c r="I50" s="329"/>
      <c r="J50" s="362">
        <v>0</v>
      </c>
      <c r="K50" s="325"/>
      <c r="L50" s="330"/>
      <c r="M50" s="331"/>
      <c r="N50" s="331"/>
      <c r="O50" s="326"/>
      <c r="P50" s="331"/>
      <c r="Q50" s="331"/>
      <c r="R50" s="327"/>
      <c r="V50" s="399"/>
      <c r="W50" s="400"/>
      <c r="X50" s="400"/>
      <c r="Y50" s="400"/>
      <c r="Z50" s="400"/>
    </row>
    <row r="51" spans="1:26" s="320" customFormat="1" ht="22.5" customHeight="1" x14ac:dyDescent="0.15">
      <c r="A51" s="321" t="s">
        <v>133</v>
      </c>
      <c r="B51" s="321"/>
      <c r="C51" s="321"/>
      <c r="D51" s="321"/>
      <c r="E51" s="338">
        <v>0</v>
      </c>
      <c r="F51" s="359" t="s">
        <v>277</v>
      </c>
      <c r="G51" s="313"/>
      <c r="H51" s="313"/>
      <c r="I51" s="318"/>
      <c r="J51" s="361"/>
      <c r="K51" s="313"/>
      <c r="L51" s="314"/>
      <c r="M51" s="328"/>
      <c r="N51" s="328"/>
      <c r="O51" s="314"/>
      <c r="P51" s="328"/>
      <c r="Q51" s="328"/>
      <c r="R51" s="316"/>
      <c r="S51" s="281"/>
      <c r="T51" s="281"/>
      <c r="U51" s="281"/>
      <c r="V51" s="399"/>
      <c r="W51" s="400"/>
      <c r="X51" s="400"/>
      <c r="Y51" s="400"/>
      <c r="Z51" s="400"/>
    </row>
    <row r="52" spans="1:26" s="320" customFormat="1" ht="10.5" x14ac:dyDescent="0.15">
      <c r="A52" s="321"/>
      <c r="B52" s="321"/>
      <c r="C52" s="321"/>
      <c r="D52" s="321"/>
      <c r="E52" s="338" t="s">
        <v>242</v>
      </c>
      <c r="F52" s="360" t="s">
        <v>278</v>
      </c>
      <c r="G52" s="313"/>
      <c r="H52" s="313"/>
      <c r="I52" s="318"/>
      <c r="J52" s="361">
        <v>5600</v>
      </c>
      <c r="K52" s="313"/>
      <c r="L52" s="314">
        <f t="shared" ref="L52:L56" si="76">J52*V52</f>
        <v>5600</v>
      </c>
      <c r="M52" s="315"/>
      <c r="N52" s="315"/>
      <c r="O52" s="314">
        <f>(ROUND((J52/4)+150,0))*V52</f>
        <v>1550</v>
      </c>
      <c r="P52" s="315"/>
      <c r="Q52" s="315"/>
      <c r="R52" s="316"/>
      <c r="S52" s="281"/>
      <c r="T52" s="281"/>
      <c r="U52" s="281"/>
      <c r="V52" s="227">
        <f t="shared" ref="V52:V89" si="77">1-($K$5/100)</f>
        <v>1</v>
      </c>
      <c r="W52" s="62">
        <f>L52*M52</f>
        <v>0</v>
      </c>
      <c r="X52" s="62">
        <f>L52*N52</f>
        <v>0</v>
      </c>
      <c r="Y52" s="62">
        <f>O52*P52</f>
        <v>0</v>
      </c>
      <c r="Z52" s="62">
        <f>O52*Q52</f>
        <v>0</v>
      </c>
    </row>
    <row r="53" spans="1:26" s="320" customFormat="1" ht="10.5" x14ac:dyDescent="0.15">
      <c r="A53" s="321"/>
      <c r="B53" s="321"/>
      <c r="C53" s="321"/>
      <c r="D53" s="321"/>
      <c r="E53" s="338"/>
      <c r="F53" s="360" t="s">
        <v>279</v>
      </c>
      <c r="G53" s="313"/>
      <c r="H53" s="313"/>
      <c r="I53" s="318"/>
      <c r="J53" s="361">
        <v>7100</v>
      </c>
      <c r="K53" s="313"/>
      <c r="L53" s="314">
        <f t="shared" ref="L53" si="78">J53*V53</f>
        <v>7100</v>
      </c>
      <c r="M53" s="315"/>
      <c r="N53" s="315"/>
      <c r="O53" s="314">
        <f>(ROUND((J53/4)+150,0))*V53</f>
        <v>1925</v>
      </c>
      <c r="P53" s="315"/>
      <c r="Q53" s="315"/>
      <c r="R53" s="316"/>
      <c r="S53" s="281"/>
      <c r="T53" s="281"/>
      <c r="U53" s="281"/>
      <c r="V53" s="227">
        <f t="shared" si="77"/>
        <v>1</v>
      </c>
      <c r="W53" s="62">
        <f>L53*M53</f>
        <v>0</v>
      </c>
      <c r="X53" s="62">
        <f>L53*N53</f>
        <v>0</v>
      </c>
      <c r="Y53" s="62">
        <f>O53*P53</f>
        <v>0</v>
      </c>
      <c r="Z53" s="62">
        <f>O53*Q53</f>
        <v>0</v>
      </c>
    </row>
    <row r="54" spans="1:26" s="320" customFormat="1" ht="10.5" x14ac:dyDescent="0.15">
      <c r="A54" s="321"/>
      <c r="B54" s="321"/>
      <c r="C54" s="321"/>
      <c r="D54" s="321"/>
      <c r="E54" s="338" t="s">
        <v>242</v>
      </c>
      <c r="F54" s="360" t="s">
        <v>280</v>
      </c>
      <c r="G54" s="313"/>
      <c r="H54" s="313"/>
      <c r="I54" s="318"/>
      <c r="J54" s="361">
        <v>8400</v>
      </c>
      <c r="K54" s="313"/>
      <c r="L54" s="314">
        <f t="shared" ref="L54:L55" si="79">J54*V54</f>
        <v>8400</v>
      </c>
      <c r="M54" s="315"/>
      <c r="N54" s="315"/>
      <c r="O54" s="314">
        <f t="shared" ref="O54:O77" si="80">(ROUND((J54/4)+150,0))*V54</f>
        <v>2250</v>
      </c>
      <c r="P54" s="315"/>
      <c r="Q54" s="315"/>
      <c r="R54" s="316"/>
      <c r="S54" s="281"/>
      <c r="T54" s="281"/>
      <c r="U54" s="281"/>
      <c r="V54" s="227">
        <f t="shared" si="77"/>
        <v>1</v>
      </c>
      <c r="W54" s="62">
        <f>L54*M54</f>
        <v>0</v>
      </c>
      <c r="X54" s="62">
        <f>L54*N54</f>
        <v>0</v>
      </c>
      <c r="Y54" s="62">
        <f>O54*P54</f>
        <v>0</v>
      </c>
      <c r="Z54" s="62">
        <f>O54*Q54</f>
        <v>0</v>
      </c>
    </row>
    <row r="55" spans="1:26" s="320" customFormat="1" ht="10.5" x14ac:dyDescent="0.15">
      <c r="A55" s="321"/>
      <c r="B55" s="321"/>
      <c r="C55" s="321"/>
      <c r="D55" s="321"/>
      <c r="E55" s="338">
        <v>0</v>
      </c>
      <c r="F55" s="360" t="s">
        <v>281</v>
      </c>
      <c r="G55" s="313"/>
      <c r="H55" s="313"/>
      <c r="I55" s="318"/>
      <c r="J55" s="361">
        <v>8700</v>
      </c>
      <c r="K55" s="313"/>
      <c r="L55" s="314">
        <f t="shared" si="79"/>
        <v>8700</v>
      </c>
      <c r="M55" s="315"/>
      <c r="N55" s="315"/>
      <c r="O55" s="314">
        <f t="shared" si="80"/>
        <v>2325</v>
      </c>
      <c r="P55" s="315"/>
      <c r="Q55" s="315"/>
      <c r="R55" s="316"/>
      <c r="S55" s="281"/>
      <c r="T55" s="281"/>
      <c r="U55" s="281"/>
      <c r="V55" s="227">
        <f t="shared" si="77"/>
        <v>1</v>
      </c>
      <c r="W55" s="62">
        <f t="shared" ref="W55:W56" si="81">L55*M55</f>
        <v>0</v>
      </c>
      <c r="X55" s="62">
        <f t="shared" ref="X55:X56" si="82">L55*N55</f>
        <v>0</v>
      </c>
      <c r="Y55" s="62">
        <f t="shared" ref="Y55:Y56" si="83">O55*P55</f>
        <v>0</v>
      </c>
      <c r="Z55" s="62">
        <f t="shared" ref="Z55:Z56" si="84">O55*Q55</f>
        <v>0</v>
      </c>
    </row>
    <row r="56" spans="1:26" s="320" customFormat="1" ht="10.5" customHeight="1" x14ac:dyDescent="0.15">
      <c r="A56" s="321" t="s">
        <v>134</v>
      </c>
      <c r="B56" s="321"/>
      <c r="C56" s="321"/>
      <c r="D56" s="321"/>
      <c r="E56" s="338">
        <v>0</v>
      </c>
      <c r="F56" s="360" t="s">
        <v>282</v>
      </c>
      <c r="G56" s="313"/>
      <c r="H56" s="313"/>
      <c r="I56" s="318"/>
      <c r="J56" s="361">
        <v>9650</v>
      </c>
      <c r="K56" s="313"/>
      <c r="L56" s="314">
        <f t="shared" si="76"/>
        <v>9650</v>
      </c>
      <c r="M56" s="315"/>
      <c r="N56" s="315"/>
      <c r="O56" s="314">
        <f t="shared" si="80"/>
        <v>2563</v>
      </c>
      <c r="P56" s="315"/>
      <c r="Q56" s="315"/>
      <c r="R56" s="316"/>
      <c r="S56" s="281"/>
      <c r="T56" s="281"/>
      <c r="U56" s="281"/>
      <c r="V56" s="227">
        <f t="shared" si="77"/>
        <v>1</v>
      </c>
      <c r="W56" s="62">
        <f t="shared" si="81"/>
        <v>0</v>
      </c>
      <c r="X56" s="62">
        <f t="shared" si="82"/>
        <v>0</v>
      </c>
      <c r="Y56" s="62">
        <f t="shared" si="83"/>
        <v>0</v>
      </c>
      <c r="Z56" s="62">
        <f t="shared" si="84"/>
        <v>0</v>
      </c>
    </row>
    <row r="57" spans="1:26" s="320" customFormat="1" ht="22.5" customHeight="1" x14ac:dyDescent="0.15">
      <c r="A57" s="321"/>
      <c r="B57" s="321"/>
      <c r="C57" s="321"/>
      <c r="D57" s="321"/>
      <c r="E57" s="338">
        <v>0</v>
      </c>
      <c r="F57" s="359" t="s">
        <v>283</v>
      </c>
      <c r="G57" s="313"/>
      <c r="H57" s="313"/>
      <c r="I57" s="318"/>
      <c r="J57" s="361"/>
      <c r="K57" s="313"/>
      <c r="L57" s="314"/>
      <c r="M57" s="328"/>
      <c r="N57" s="328"/>
      <c r="O57" s="314"/>
      <c r="P57" s="328"/>
      <c r="Q57" s="328"/>
      <c r="R57" s="316"/>
      <c r="S57" s="281"/>
      <c r="T57" s="281"/>
      <c r="U57" s="281"/>
      <c r="V57" s="227"/>
      <c r="W57" s="62">
        <f t="shared" ref="W57" si="85">L57*M57</f>
        <v>0</v>
      </c>
      <c r="X57" s="62">
        <f t="shared" ref="X57" si="86">L57*N57</f>
        <v>0</v>
      </c>
      <c r="Y57" s="62">
        <f t="shared" ref="Y57" si="87">O57*P57</f>
        <v>0</v>
      </c>
      <c r="Z57" s="62">
        <f t="shared" ref="Z57" si="88">O57*Q57</f>
        <v>0</v>
      </c>
    </row>
    <row r="58" spans="1:26" s="320" customFormat="1" ht="10.5" x14ac:dyDescent="0.15">
      <c r="A58" s="321"/>
      <c r="B58" s="321"/>
      <c r="C58" s="321"/>
      <c r="D58" s="321"/>
      <c r="E58" s="338" t="s">
        <v>242</v>
      </c>
      <c r="F58" s="360" t="s">
        <v>284</v>
      </c>
      <c r="G58" s="313"/>
      <c r="H58" s="313"/>
      <c r="I58" s="313"/>
      <c r="J58" s="361">
        <v>11250</v>
      </c>
      <c r="K58" s="313"/>
      <c r="L58" s="314">
        <f t="shared" ref="L58" si="89">J58*V58</f>
        <v>11250</v>
      </c>
      <c r="M58" s="315"/>
      <c r="N58" s="315"/>
      <c r="O58" s="314">
        <f t="shared" si="80"/>
        <v>2963</v>
      </c>
      <c r="P58" s="315"/>
      <c r="Q58" s="315"/>
      <c r="R58" s="316"/>
      <c r="S58" s="281"/>
      <c r="T58" s="281"/>
      <c r="U58" s="281"/>
      <c r="V58" s="227">
        <f t="shared" si="77"/>
        <v>1</v>
      </c>
      <c r="W58" s="62">
        <f t="shared" ref="W58" si="90">L58*M58</f>
        <v>0</v>
      </c>
      <c r="X58" s="62">
        <f t="shared" ref="X58" si="91">L58*N58</f>
        <v>0</v>
      </c>
      <c r="Y58" s="62">
        <f t="shared" ref="Y58" si="92">O58*P58</f>
        <v>0</v>
      </c>
      <c r="Z58" s="62">
        <f t="shared" ref="Z58:Z59" si="93">O58*Q58</f>
        <v>0</v>
      </c>
    </row>
    <row r="59" spans="1:26" s="320" customFormat="1" ht="10.5" x14ac:dyDescent="0.15">
      <c r="A59" s="321" t="s">
        <v>135</v>
      </c>
      <c r="B59" s="321"/>
      <c r="C59" s="321"/>
      <c r="D59" s="321"/>
      <c r="E59" s="338" t="s">
        <v>242</v>
      </c>
      <c r="F59" s="360" t="s">
        <v>285</v>
      </c>
      <c r="G59" s="313"/>
      <c r="H59" s="313"/>
      <c r="I59" s="318"/>
      <c r="J59" s="361">
        <v>10000</v>
      </c>
      <c r="K59" s="313"/>
      <c r="L59" s="314">
        <f t="shared" ref="L59" si="94">J59*V59</f>
        <v>10000</v>
      </c>
      <c r="M59" s="315"/>
      <c r="N59" s="315"/>
      <c r="O59" s="314">
        <f t="shared" si="80"/>
        <v>2650</v>
      </c>
      <c r="P59" s="315"/>
      <c r="Q59" s="315"/>
      <c r="R59" s="316"/>
      <c r="S59" s="281"/>
      <c r="T59" s="281"/>
      <c r="U59" s="281"/>
      <c r="V59" s="227">
        <f t="shared" si="77"/>
        <v>1</v>
      </c>
      <c r="W59" s="62">
        <f t="shared" ref="W59" si="95">L59*M59</f>
        <v>0</v>
      </c>
      <c r="X59" s="62">
        <f t="shared" ref="X59" si="96">L59*N59</f>
        <v>0</v>
      </c>
      <c r="Y59" s="62">
        <f t="shared" ref="Y59" si="97">O59*P59</f>
        <v>0</v>
      </c>
      <c r="Z59" s="62">
        <f t="shared" si="93"/>
        <v>0</v>
      </c>
    </row>
    <row r="60" spans="1:26" s="320" customFormat="1" ht="10.5" x14ac:dyDescent="0.15">
      <c r="A60" s="321"/>
      <c r="B60" s="321"/>
      <c r="C60" s="321"/>
      <c r="D60" s="321"/>
      <c r="E60" s="338" t="s">
        <v>257</v>
      </c>
      <c r="F60" s="360" t="s">
        <v>286</v>
      </c>
      <c r="G60" s="313"/>
      <c r="H60" s="313"/>
      <c r="I60" s="313"/>
      <c r="J60" s="361">
        <v>5655</v>
      </c>
      <c r="K60" s="313"/>
      <c r="L60" s="404">
        <f t="shared" ref="L60" si="98">J60*V60</f>
        <v>5655</v>
      </c>
      <c r="M60" s="315"/>
      <c r="N60" s="315"/>
      <c r="O60" s="404">
        <f t="shared" si="80"/>
        <v>1564</v>
      </c>
      <c r="P60" s="315"/>
      <c r="Q60" s="315"/>
      <c r="R60" s="316"/>
      <c r="S60" s="281"/>
      <c r="T60" s="281"/>
      <c r="U60" s="281"/>
      <c r="V60" s="227">
        <v>1</v>
      </c>
      <c r="W60" s="62">
        <f t="shared" ref="W60" si="99">L60*M60</f>
        <v>0</v>
      </c>
      <c r="X60" s="62">
        <f t="shared" ref="X60" si="100">L60*N60</f>
        <v>0</v>
      </c>
      <c r="Y60" s="62">
        <f t="shared" ref="Y60" si="101">O60*P60</f>
        <v>0</v>
      </c>
      <c r="Z60" s="62">
        <f t="shared" ref="Z60" si="102">O60*Q60</f>
        <v>0</v>
      </c>
    </row>
    <row r="61" spans="1:26" s="320" customFormat="1" ht="10.5" x14ac:dyDescent="0.15">
      <c r="A61" s="321" t="s">
        <v>136</v>
      </c>
      <c r="B61" s="321"/>
      <c r="C61" s="321"/>
      <c r="D61" s="321"/>
      <c r="E61" s="338">
        <v>0</v>
      </c>
      <c r="F61" s="360" t="s">
        <v>287</v>
      </c>
      <c r="G61" s="313"/>
      <c r="H61" s="313"/>
      <c r="I61" s="313"/>
      <c r="J61" s="361">
        <v>9350</v>
      </c>
      <c r="K61" s="313"/>
      <c r="L61" s="314">
        <f t="shared" ref="L61" si="103">J61*V61</f>
        <v>9350</v>
      </c>
      <c r="M61" s="315"/>
      <c r="N61" s="315"/>
      <c r="O61" s="314">
        <f t="shared" si="80"/>
        <v>2488</v>
      </c>
      <c r="P61" s="315"/>
      <c r="Q61" s="315"/>
      <c r="R61" s="316"/>
      <c r="S61" s="281"/>
      <c r="T61" s="281"/>
      <c r="U61" s="281"/>
      <c r="V61" s="227">
        <f t="shared" si="77"/>
        <v>1</v>
      </c>
      <c r="W61" s="62">
        <f t="shared" ref="W61:W62" si="104">L61*M61</f>
        <v>0</v>
      </c>
      <c r="X61" s="62">
        <f t="shared" ref="X61:X62" si="105">L61*N61</f>
        <v>0</v>
      </c>
      <c r="Y61" s="62">
        <f t="shared" ref="Y61:Y62" si="106">O61*P61</f>
        <v>0</v>
      </c>
      <c r="Z61" s="62">
        <f t="shared" ref="Z61:Z62" si="107">O61*Q61</f>
        <v>0</v>
      </c>
    </row>
    <row r="62" spans="1:26" s="320" customFormat="1" ht="10.5" customHeight="1" x14ac:dyDescent="0.15">
      <c r="A62" s="321" t="s">
        <v>137</v>
      </c>
      <c r="B62" s="321"/>
      <c r="C62" s="321"/>
      <c r="D62" s="321"/>
      <c r="E62" s="338">
        <v>0</v>
      </c>
      <c r="F62" s="360" t="s">
        <v>288</v>
      </c>
      <c r="G62" s="313"/>
      <c r="H62" s="313"/>
      <c r="I62" s="313"/>
      <c r="J62" s="361">
        <v>9000</v>
      </c>
      <c r="K62" s="313"/>
      <c r="L62" s="314">
        <f t="shared" ref="L62:L69" si="108">J62*V62</f>
        <v>9000</v>
      </c>
      <c r="M62" s="315"/>
      <c r="N62" s="315"/>
      <c r="O62" s="314">
        <f t="shared" si="80"/>
        <v>2400</v>
      </c>
      <c r="P62" s="315"/>
      <c r="Q62" s="315"/>
      <c r="R62" s="316"/>
      <c r="S62" s="281"/>
      <c r="T62" s="281"/>
      <c r="U62" s="281"/>
      <c r="V62" s="227">
        <f t="shared" si="77"/>
        <v>1</v>
      </c>
      <c r="W62" s="62">
        <f t="shared" si="104"/>
        <v>0</v>
      </c>
      <c r="X62" s="62">
        <f t="shared" si="105"/>
        <v>0</v>
      </c>
      <c r="Y62" s="62">
        <f t="shared" si="106"/>
        <v>0</v>
      </c>
      <c r="Z62" s="62">
        <f t="shared" si="107"/>
        <v>0</v>
      </c>
    </row>
    <row r="63" spans="1:26" s="320" customFormat="1" ht="22.5" customHeight="1" x14ac:dyDescent="0.15">
      <c r="A63" s="281"/>
      <c r="B63" s="281"/>
      <c r="C63" s="281"/>
      <c r="D63" s="281"/>
      <c r="E63" s="338">
        <v>0</v>
      </c>
      <c r="F63" s="359" t="s">
        <v>289</v>
      </c>
      <c r="G63" s="313"/>
      <c r="H63" s="313"/>
      <c r="I63" s="313"/>
      <c r="J63" s="361"/>
      <c r="K63" s="313"/>
      <c r="L63" s="314"/>
      <c r="M63" s="328"/>
      <c r="N63" s="328"/>
      <c r="O63" s="314"/>
      <c r="P63" s="328"/>
      <c r="Q63" s="328"/>
      <c r="R63" s="316"/>
      <c r="S63" s="281"/>
      <c r="T63" s="281"/>
      <c r="U63" s="281"/>
      <c r="V63" s="227"/>
      <c r="W63" s="62"/>
      <c r="X63" s="62"/>
      <c r="Y63" s="62"/>
      <c r="Z63" s="62"/>
    </row>
    <row r="64" spans="1:26" s="320" customFormat="1" ht="10.5" x14ac:dyDescent="0.15">
      <c r="A64" s="321"/>
      <c r="B64" s="321"/>
      <c r="C64" s="321"/>
      <c r="D64" s="321"/>
      <c r="E64" s="338">
        <v>0</v>
      </c>
      <c r="F64" s="360" t="s">
        <v>290</v>
      </c>
      <c r="G64" s="313"/>
      <c r="H64" s="313"/>
      <c r="I64" s="313"/>
      <c r="J64" s="361">
        <v>8700</v>
      </c>
      <c r="K64" s="313"/>
      <c r="L64" s="314">
        <f t="shared" si="108"/>
        <v>8700</v>
      </c>
      <c r="M64" s="315"/>
      <c r="N64" s="315"/>
      <c r="O64" s="314">
        <f t="shared" si="80"/>
        <v>2325</v>
      </c>
      <c r="P64" s="315"/>
      <c r="Q64" s="315"/>
      <c r="R64" s="316"/>
      <c r="S64" s="281"/>
      <c r="T64" s="281"/>
      <c r="U64" s="281"/>
      <c r="V64" s="227">
        <f t="shared" si="77"/>
        <v>1</v>
      </c>
      <c r="W64" s="62">
        <f t="shared" ref="W64" si="109">L64*M64</f>
        <v>0</v>
      </c>
      <c r="X64" s="62">
        <f t="shared" ref="X64" si="110">L64*N64</f>
        <v>0</v>
      </c>
      <c r="Y64" s="62">
        <f t="shared" ref="Y64" si="111">O64*P64</f>
        <v>0</v>
      </c>
      <c r="Z64" s="62">
        <f t="shared" ref="Z64" si="112">O64*Q64</f>
        <v>0</v>
      </c>
    </row>
    <row r="65" spans="1:26" s="320" customFormat="1" ht="10.5" x14ac:dyDescent="0.15">
      <c r="A65" s="281"/>
      <c r="B65" s="281"/>
      <c r="C65" s="281"/>
      <c r="D65" s="281"/>
      <c r="E65" s="338">
        <v>0</v>
      </c>
      <c r="F65" s="360" t="s">
        <v>291</v>
      </c>
      <c r="G65" s="313"/>
      <c r="H65" s="313"/>
      <c r="I65" s="313"/>
      <c r="J65" s="361">
        <v>9350</v>
      </c>
      <c r="K65" s="313"/>
      <c r="L65" s="314">
        <f t="shared" ref="L65" si="113">J65*V65</f>
        <v>9350</v>
      </c>
      <c r="M65" s="315"/>
      <c r="N65" s="315"/>
      <c r="O65" s="314">
        <f t="shared" si="80"/>
        <v>2488</v>
      </c>
      <c r="P65" s="315"/>
      <c r="Q65" s="315"/>
      <c r="R65" s="316"/>
      <c r="S65" s="281"/>
      <c r="T65" s="281"/>
      <c r="U65" s="281"/>
      <c r="V65" s="227">
        <f t="shared" si="77"/>
        <v>1</v>
      </c>
      <c r="W65" s="62">
        <f t="shared" ref="W65" si="114">L65*M65</f>
        <v>0</v>
      </c>
      <c r="X65" s="62">
        <f t="shared" ref="X65" si="115">L65*N65</f>
        <v>0</v>
      </c>
      <c r="Y65" s="62">
        <f t="shared" ref="Y65" si="116">O65*P65</f>
        <v>0</v>
      </c>
      <c r="Z65" s="62">
        <f t="shared" ref="Z65" si="117">O65*Q65</f>
        <v>0</v>
      </c>
    </row>
    <row r="66" spans="1:26" s="320" customFormat="1" ht="10.5" customHeight="1" x14ac:dyDescent="0.15">
      <c r="A66" s="281"/>
      <c r="B66" s="281"/>
      <c r="C66" s="281"/>
      <c r="D66" s="281"/>
      <c r="E66" s="338">
        <v>0</v>
      </c>
      <c r="F66" s="360" t="s">
        <v>292</v>
      </c>
      <c r="G66" s="313"/>
      <c r="H66" s="313"/>
      <c r="I66" s="313"/>
      <c r="J66" s="361">
        <v>13500</v>
      </c>
      <c r="K66" s="313"/>
      <c r="L66" s="314">
        <f t="shared" si="108"/>
        <v>13500</v>
      </c>
      <c r="M66" s="315"/>
      <c r="N66" s="315"/>
      <c r="O66" s="314">
        <f t="shared" si="80"/>
        <v>3525</v>
      </c>
      <c r="P66" s="315"/>
      <c r="Q66" s="315"/>
      <c r="R66" s="316"/>
      <c r="S66" s="281"/>
      <c r="T66" s="281"/>
      <c r="U66" s="281"/>
      <c r="V66" s="227">
        <f t="shared" si="77"/>
        <v>1</v>
      </c>
      <c r="W66" s="62">
        <f t="shared" ref="W66" si="118">L66*M66</f>
        <v>0</v>
      </c>
      <c r="X66" s="62">
        <f t="shared" ref="X66" si="119">L66*N66</f>
        <v>0</v>
      </c>
      <c r="Y66" s="62">
        <f t="shared" ref="Y66" si="120">O66*P66</f>
        <v>0</v>
      </c>
      <c r="Z66" s="62">
        <f t="shared" ref="Z66" si="121">O66*Q66</f>
        <v>0</v>
      </c>
    </row>
    <row r="67" spans="1:26" s="320" customFormat="1" ht="22.5" customHeight="1" x14ac:dyDescent="0.15">
      <c r="A67" s="281"/>
      <c r="B67" s="281"/>
      <c r="C67" s="281"/>
      <c r="D67" s="281"/>
      <c r="E67" s="338">
        <v>0</v>
      </c>
      <c r="F67" s="359" t="s">
        <v>293</v>
      </c>
      <c r="G67" s="313"/>
      <c r="H67" s="313"/>
      <c r="I67" s="313"/>
      <c r="J67" s="361"/>
      <c r="K67" s="313"/>
      <c r="L67" s="314"/>
      <c r="M67" s="328"/>
      <c r="N67" s="328"/>
      <c r="O67" s="314"/>
      <c r="P67" s="328"/>
      <c r="Q67" s="328"/>
      <c r="R67" s="316"/>
      <c r="S67" s="281"/>
      <c r="T67" s="281"/>
      <c r="U67" s="281"/>
      <c r="V67" s="227"/>
      <c r="W67" s="62"/>
      <c r="X67" s="62"/>
      <c r="Y67" s="62"/>
      <c r="Z67" s="62"/>
    </row>
    <row r="68" spans="1:26" s="320" customFormat="1" ht="10.5" x14ac:dyDescent="0.15">
      <c r="A68" s="281" t="s">
        <v>138</v>
      </c>
      <c r="B68" s="281"/>
      <c r="C68" s="281"/>
      <c r="D68" s="281"/>
      <c r="E68" s="338">
        <v>0</v>
      </c>
      <c r="F68" s="360" t="s">
        <v>294</v>
      </c>
      <c r="G68" s="313"/>
      <c r="H68" s="313"/>
      <c r="I68" s="313"/>
      <c r="J68" s="361">
        <v>13200</v>
      </c>
      <c r="K68" s="313"/>
      <c r="L68" s="314">
        <f>J68*V68</f>
        <v>13200</v>
      </c>
      <c r="M68" s="315"/>
      <c r="N68" s="315"/>
      <c r="O68" s="314">
        <f>(ROUND((J68/4)+150,0))*V68</f>
        <v>3450</v>
      </c>
      <c r="P68" s="315"/>
      <c r="Q68" s="315"/>
      <c r="R68" s="316"/>
      <c r="S68" s="281"/>
      <c r="T68" s="281"/>
      <c r="U68" s="281"/>
      <c r="V68" s="227">
        <f>1-($K$5/100)</f>
        <v>1</v>
      </c>
      <c r="W68" s="62">
        <f>L68*M68</f>
        <v>0</v>
      </c>
      <c r="X68" s="62">
        <f>L68*N68</f>
        <v>0</v>
      </c>
      <c r="Y68" s="62">
        <f>O68*P68</f>
        <v>0</v>
      </c>
      <c r="Z68" s="62">
        <f>O68*Q68</f>
        <v>0</v>
      </c>
    </row>
    <row r="69" spans="1:26" s="320" customFormat="1" ht="10.5" customHeight="1" x14ac:dyDescent="0.15">
      <c r="A69" s="321" t="s">
        <v>139</v>
      </c>
      <c r="B69" s="321"/>
      <c r="C69" s="321"/>
      <c r="D69" s="321"/>
      <c r="E69" s="338">
        <v>0</v>
      </c>
      <c r="F69" s="360" t="s">
        <v>295</v>
      </c>
      <c r="G69" s="313"/>
      <c r="H69" s="313"/>
      <c r="I69" s="313"/>
      <c r="J69" s="361">
        <v>13200</v>
      </c>
      <c r="K69" s="313"/>
      <c r="L69" s="314">
        <f t="shared" si="108"/>
        <v>13200</v>
      </c>
      <c r="M69" s="315"/>
      <c r="N69" s="315"/>
      <c r="O69" s="314">
        <f t="shared" si="80"/>
        <v>3450</v>
      </c>
      <c r="P69" s="315"/>
      <c r="Q69" s="315"/>
      <c r="R69" s="316"/>
      <c r="S69" s="281"/>
      <c r="T69" s="281"/>
      <c r="U69" s="281"/>
      <c r="V69" s="227">
        <f>1-($K$5/100)</f>
        <v>1</v>
      </c>
      <c r="W69" s="62">
        <f>L69*M69</f>
        <v>0</v>
      </c>
      <c r="X69" s="62">
        <f>L69*N69</f>
        <v>0</v>
      </c>
      <c r="Y69" s="62">
        <f>O69*P69</f>
        <v>0</v>
      </c>
      <c r="Z69" s="62">
        <f>O69*Q69</f>
        <v>0</v>
      </c>
    </row>
    <row r="70" spans="1:26" s="320" customFormat="1" ht="22.5" customHeight="1" x14ac:dyDescent="0.15">
      <c r="A70" s="281"/>
      <c r="B70" s="281"/>
      <c r="C70" s="281"/>
      <c r="D70" s="281"/>
      <c r="E70" s="338">
        <v>0</v>
      </c>
      <c r="F70" s="359" t="s">
        <v>296</v>
      </c>
      <c r="G70" s="313"/>
      <c r="H70" s="313"/>
      <c r="I70" s="313"/>
      <c r="J70" s="361"/>
      <c r="K70" s="313"/>
      <c r="L70" s="314"/>
      <c r="M70" s="328"/>
      <c r="N70" s="328"/>
      <c r="O70" s="314"/>
      <c r="P70" s="328"/>
      <c r="Q70" s="328"/>
      <c r="R70" s="316"/>
      <c r="S70" s="281"/>
      <c r="T70" s="281"/>
      <c r="U70" s="281"/>
      <c r="V70" s="227"/>
      <c r="W70" s="62"/>
      <c r="X70" s="62"/>
      <c r="Y70" s="62"/>
      <c r="Z70" s="62"/>
    </row>
    <row r="71" spans="1:26" s="320" customFormat="1" ht="10.5" customHeight="1" x14ac:dyDescent="0.15">
      <c r="A71" s="321" t="s">
        <v>140</v>
      </c>
      <c r="B71" s="321"/>
      <c r="C71" s="321"/>
      <c r="D71" s="321"/>
      <c r="E71" s="338">
        <v>0</v>
      </c>
      <c r="F71" s="360" t="s">
        <v>297</v>
      </c>
      <c r="G71" s="313"/>
      <c r="H71" s="313"/>
      <c r="I71" s="313"/>
      <c r="J71" s="361">
        <v>15400</v>
      </c>
      <c r="K71" s="313"/>
      <c r="L71" s="314">
        <f t="shared" ref="L71" si="122">J71*V71</f>
        <v>15400</v>
      </c>
      <c r="M71" s="315"/>
      <c r="N71" s="315"/>
      <c r="O71" s="314">
        <f t="shared" si="80"/>
        <v>4000</v>
      </c>
      <c r="P71" s="315"/>
      <c r="Q71" s="315"/>
      <c r="R71" s="316"/>
      <c r="S71" s="281"/>
      <c r="T71" s="281"/>
      <c r="U71" s="281"/>
      <c r="V71" s="227">
        <f t="shared" si="77"/>
        <v>1</v>
      </c>
      <c r="W71" s="62">
        <f>L71*M71</f>
        <v>0</v>
      </c>
      <c r="X71" s="62">
        <f>L71*N71</f>
        <v>0</v>
      </c>
      <c r="Y71" s="62">
        <f>O71*P71</f>
        <v>0</v>
      </c>
      <c r="Z71" s="62">
        <f>O71*Q71</f>
        <v>0</v>
      </c>
    </row>
    <row r="72" spans="1:26" s="320" customFormat="1" ht="10.5" x14ac:dyDescent="0.15">
      <c r="A72" s="281" t="s">
        <v>141</v>
      </c>
      <c r="B72" s="281"/>
      <c r="C72" s="281"/>
      <c r="D72" s="281"/>
      <c r="E72" s="338">
        <v>0</v>
      </c>
      <c r="F72" s="360" t="s">
        <v>298</v>
      </c>
      <c r="G72" s="313"/>
      <c r="H72" s="313"/>
      <c r="I72" s="313"/>
      <c r="J72" s="361">
        <v>16400</v>
      </c>
      <c r="K72" s="313"/>
      <c r="L72" s="314">
        <f t="shared" ref="L72" si="123">J72*V72</f>
        <v>16400</v>
      </c>
      <c r="M72" s="380"/>
      <c r="N72" s="380"/>
      <c r="O72" s="314">
        <f t="shared" si="80"/>
        <v>4250</v>
      </c>
      <c r="P72" s="380"/>
      <c r="Q72" s="380"/>
      <c r="R72" s="316"/>
      <c r="S72" s="281"/>
      <c r="T72" s="281"/>
      <c r="U72" s="281"/>
      <c r="V72" s="227">
        <f t="shared" si="77"/>
        <v>1</v>
      </c>
      <c r="W72" s="62">
        <f>L72*M72</f>
        <v>0</v>
      </c>
      <c r="X72" s="62">
        <f>L72*N72</f>
        <v>0</v>
      </c>
      <c r="Y72" s="62">
        <f>O72*P72</f>
        <v>0</v>
      </c>
      <c r="Z72" s="62">
        <f>O72*Q72</f>
        <v>0</v>
      </c>
    </row>
    <row r="73" spans="1:26" s="320" customFormat="1" ht="10.5" customHeight="1" x14ac:dyDescent="0.15">
      <c r="A73" s="321"/>
      <c r="B73" s="321"/>
      <c r="C73" s="321"/>
      <c r="D73" s="321"/>
      <c r="E73" s="338">
        <v>0</v>
      </c>
      <c r="F73" s="360" t="s">
        <v>299</v>
      </c>
      <c r="G73" s="313"/>
      <c r="H73" s="313"/>
      <c r="I73" s="313"/>
      <c r="J73" s="361">
        <v>14450</v>
      </c>
      <c r="K73" s="313"/>
      <c r="L73" s="314">
        <f t="shared" ref="L73:L74" si="124">J73*V73</f>
        <v>14450</v>
      </c>
      <c r="M73" s="380"/>
      <c r="N73" s="380"/>
      <c r="O73" s="314">
        <f t="shared" si="80"/>
        <v>3763</v>
      </c>
      <c r="P73" s="380"/>
      <c r="Q73" s="380"/>
      <c r="R73" s="316"/>
      <c r="S73" s="281"/>
      <c r="T73" s="281"/>
      <c r="U73" s="281"/>
      <c r="V73" s="227">
        <f t="shared" si="77"/>
        <v>1</v>
      </c>
      <c r="W73" s="62">
        <f t="shared" ref="W73" si="125">L73*M73</f>
        <v>0</v>
      </c>
      <c r="X73" s="62">
        <f t="shared" ref="X73" si="126">L73*N73</f>
        <v>0</v>
      </c>
      <c r="Y73" s="62">
        <f t="shared" ref="Y73" si="127">O73*P73</f>
        <v>0</v>
      </c>
      <c r="Z73" s="62">
        <f t="shared" ref="Z73" si="128">O73*Q73</f>
        <v>0</v>
      </c>
    </row>
    <row r="74" spans="1:26" s="320" customFormat="1" ht="10.5" customHeight="1" x14ac:dyDescent="0.15">
      <c r="A74" s="321" t="s">
        <v>142</v>
      </c>
      <c r="B74" s="321"/>
      <c r="C74" s="321"/>
      <c r="D74" s="321"/>
      <c r="E74" s="338" t="s">
        <v>238</v>
      </c>
      <c r="F74" s="360" t="s">
        <v>300</v>
      </c>
      <c r="G74" s="313"/>
      <c r="H74" s="313"/>
      <c r="I74" s="313"/>
      <c r="J74" s="361">
        <v>17650</v>
      </c>
      <c r="K74" s="313"/>
      <c r="L74" s="314">
        <f t="shared" si="124"/>
        <v>17650</v>
      </c>
      <c r="M74" s="315"/>
      <c r="N74" s="315"/>
      <c r="O74" s="314">
        <f t="shared" si="80"/>
        <v>4563</v>
      </c>
      <c r="P74" s="315"/>
      <c r="Q74" s="315"/>
      <c r="R74" s="316"/>
      <c r="S74" s="281"/>
      <c r="T74" s="281"/>
      <c r="U74" s="281"/>
      <c r="V74" s="227">
        <f t="shared" si="77"/>
        <v>1</v>
      </c>
      <c r="W74" s="62">
        <f t="shared" ref="W74:W75" si="129">L74*M74</f>
        <v>0</v>
      </c>
      <c r="X74" s="62">
        <f t="shared" ref="X74:X75" si="130">L74*N74</f>
        <v>0</v>
      </c>
      <c r="Y74" s="62">
        <f t="shared" ref="Y74:Y75" si="131">O74*P74</f>
        <v>0</v>
      </c>
      <c r="Z74" s="62">
        <f t="shared" ref="Z74:Z75" si="132">O74*Q74</f>
        <v>0</v>
      </c>
    </row>
    <row r="75" spans="1:26" s="320" customFormat="1" ht="10.5" x14ac:dyDescent="0.15">
      <c r="A75" s="321"/>
      <c r="B75" s="321"/>
      <c r="C75" s="321"/>
      <c r="D75" s="321"/>
      <c r="E75" s="338">
        <v>0</v>
      </c>
      <c r="F75" s="360" t="s">
        <v>301</v>
      </c>
      <c r="G75" s="313"/>
      <c r="H75" s="313"/>
      <c r="I75" s="313"/>
      <c r="J75" s="361">
        <v>16700</v>
      </c>
      <c r="K75" s="313"/>
      <c r="L75" s="314">
        <f t="shared" ref="L75:L77" si="133">J75*V75</f>
        <v>16700</v>
      </c>
      <c r="M75" s="315"/>
      <c r="N75" s="315"/>
      <c r="O75" s="314">
        <f t="shared" si="80"/>
        <v>4325</v>
      </c>
      <c r="P75" s="315"/>
      <c r="Q75" s="315"/>
      <c r="R75" s="316"/>
      <c r="S75" s="281"/>
      <c r="T75" s="281"/>
      <c r="U75" s="281"/>
      <c r="V75" s="227">
        <f t="shared" si="77"/>
        <v>1</v>
      </c>
      <c r="W75" s="62">
        <f t="shared" si="129"/>
        <v>0</v>
      </c>
      <c r="X75" s="62">
        <f t="shared" si="130"/>
        <v>0</v>
      </c>
      <c r="Y75" s="62">
        <f t="shared" si="131"/>
        <v>0</v>
      </c>
      <c r="Z75" s="62">
        <f t="shared" si="132"/>
        <v>0</v>
      </c>
    </row>
    <row r="76" spans="1:26" s="320" customFormat="1" ht="10.5" x14ac:dyDescent="0.15">
      <c r="A76" s="321"/>
      <c r="B76" s="321"/>
      <c r="C76" s="321"/>
      <c r="D76" s="321"/>
      <c r="E76" s="338">
        <v>0</v>
      </c>
      <c r="F76" s="360" t="s">
        <v>302</v>
      </c>
      <c r="G76" s="313"/>
      <c r="H76" s="313"/>
      <c r="I76" s="313"/>
      <c r="J76" s="361">
        <v>14150</v>
      </c>
      <c r="K76" s="313"/>
      <c r="L76" s="314">
        <f t="shared" si="133"/>
        <v>14150</v>
      </c>
      <c r="M76" s="315"/>
      <c r="N76" s="315"/>
      <c r="O76" s="314">
        <f t="shared" si="80"/>
        <v>3688</v>
      </c>
      <c r="P76" s="315"/>
      <c r="Q76" s="315"/>
      <c r="R76" s="316"/>
      <c r="S76" s="281"/>
      <c r="T76" s="281"/>
      <c r="U76" s="281"/>
      <c r="V76" s="227">
        <f t="shared" si="77"/>
        <v>1</v>
      </c>
      <c r="W76" s="62">
        <f t="shared" ref="W76:W77" si="134">L76*M76</f>
        <v>0</v>
      </c>
      <c r="X76" s="62">
        <f t="shared" ref="X76:X77" si="135">L76*N76</f>
        <v>0</v>
      </c>
      <c r="Y76" s="62">
        <f t="shared" ref="Y76:Y77" si="136">O76*P76</f>
        <v>0</v>
      </c>
      <c r="Z76" s="62">
        <f t="shared" ref="Z76:Z77" si="137">O76*Q76</f>
        <v>0</v>
      </c>
    </row>
    <row r="77" spans="1:26" s="320" customFormat="1" ht="10.5" x14ac:dyDescent="0.15">
      <c r="A77" s="281"/>
      <c r="B77" s="281"/>
      <c r="C77" s="281"/>
      <c r="D77" s="281"/>
      <c r="E77" s="338">
        <v>0</v>
      </c>
      <c r="F77" s="360" t="s">
        <v>303</v>
      </c>
      <c r="G77" s="313"/>
      <c r="H77" s="313"/>
      <c r="I77" s="313"/>
      <c r="J77" s="361">
        <v>16050</v>
      </c>
      <c r="K77" s="313"/>
      <c r="L77" s="314">
        <f t="shared" si="133"/>
        <v>16050</v>
      </c>
      <c r="M77" s="315"/>
      <c r="N77" s="315"/>
      <c r="O77" s="314">
        <f t="shared" si="80"/>
        <v>4163</v>
      </c>
      <c r="P77" s="315"/>
      <c r="Q77" s="315"/>
      <c r="R77" s="316"/>
      <c r="S77" s="281"/>
      <c r="T77" s="281"/>
      <c r="U77" s="281"/>
      <c r="V77" s="227">
        <f t="shared" si="77"/>
        <v>1</v>
      </c>
      <c r="W77" s="62">
        <f t="shared" si="134"/>
        <v>0</v>
      </c>
      <c r="X77" s="62">
        <f t="shared" si="135"/>
        <v>0</v>
      </c>
      <c r="Y77" s="62">
        <f t="shared" si="136"/>
        <v>0</v>
      </c>
      <c r="Z77" s="62">
        <f t="shared" si="137"/>
        <v>0</v>
      </c>
    </row>
    <row r="78" spans="1:26" s="320" customFormat="1" ht="10.5" x14ac:dyDescent="0.15">
      <c r="A78" s="281"/>
      <c r="B78" s="281"/>
      <c r="C78" s="281"/>
      <c r="D78" s="281"/>
      <c r="E78" s="338">
        <v>0</v>
      </c>
      <c r="F78" s="360" t="s">
        <v>304</v>
      </c>
      <c r="G78" s="313"/>
      <c r="H78" s="313"/>
      <c r="I78" s="313"/>
      <c r="J78" s="361">
        <v>12850</v>
      </c>
      <c r="K78" s="313"/>
      <c r="L78" s="314">
        <f t="shared" ref="L78" si="138">J78*V78</f>
        <v>12850</v>
      </c>
      <c r="M78" s="315"/>
      <c r="N78" s="315"/>
      <c r="O78" s="314">
        <f t="shared" ref="O78" si="139">(ROUND((J78/4)+150,0))*V78</f>
        <v>3363</v>
      </c>
      <c r="P78" s="315"/>
      <c r="Q78" s="315"/>
      <c r="R78" s="316"/>
      <c r="S78" s="281"/>
      <c r="T78" s="281"/>
      <c r="U78" s="281"/>
      <c r="V78" s="227">
        <f t="shared" si="77"/>
        <v>1</v>
      </c>
      <c r="W78" s="62">
        <f t="shared" ref="W78" si="140">L78*M78</f>
        <v>0</v>
      </c>
      <c r="X78" s="62">
        <f t="shared" ref="X78" si="141">L78*N78</f>
        <v>0</v>
      </c>
      <c r="Y78" s="62">
        <f t="shared" ref="Y78" si="142">O78*P78</f>
        <v>0</v>
      </c>
      <c r="Z78" s="62">
        <f t="shared" ref="Z78" si="143">O78*Q78</f>
        <v>0</v>
      </c>
    </row>
    <row r="79" spans="1:26" s="320" customFormat="1" ht="10.5" x14ac:dyDescent="0.15">
      <c r="A79" s="281"/>
      <c r="B79" s="281"/>
      <c r="C79" s="281"/>
      <c r="D79" s="281"/>
      <c r="E79" s="338">
        <v>0</v>
      </c>
      <c r="F79" s="360" t="s">
        <v>305</v>
      </c>
      <c r="G79" s="313"/>
      <c r="H79" s="313"/>
      <c r="I79" s="313"/>
      <c r="J79" s="361">
        <v>16700</v>
      </c>
      <c r="K79" s="313"/>
      <c r="L79" s="314">
        <f t="shared" ref="L79" si="144">J79*V79</f>
        <v>16700</v>
      </c>
      <c r="M79" s="315"/>
      <c r="N79" s="315"/>
      <c r="O79" s="314">
        <f t="shared" ref="O79" si="145">(ROUND((J79/4)+150,0))*V79</f>
        <v>4325</v>
      </c>
      <c r="P79" s="315"/>
      <c r="Q79" s="315"/>
      <c r="R79" s="316"/>
      <c r="S79" s="281"/>
      <c r="T79" s="281"/>
      <c r="U79" s="281"/>
      <c r="V79" s="227">
        <f t="shared" si="77"/>
        <v>1</v>
      </c>
      <c r="W79" s="62">
        <f t="shared" ref="W79" si="146">L79*M79</f>
        <v>0</v>
      </c>
      <c r="X79" s="62">
        <f t="shared" ref="X79" si="147">L79*N79</f>
        <v>0</v>
      </c>
      <c r="Y79" s="62">
        <f t="shared" ref="Y79" si="148">O79*P79</f>
        <v>0</v>
      </c>
      <c r="Z79" s="62">
        <f t="shared" ref="Z79" si="149">O79*Q79</f>
        <v>0</v>
      </c>
    </row>
    <row r="80" spans="1:26" s="320" customFormat="1" ht="10.5" x14ac:dyDescent="0.15">
      <c r="A80" s="281"/>
      <c r="B80" s="281"/>
      <c r="C80" s="281"/>
      <c r="D80" s="281"/>
      <c r="E80" s="338"/>
      <c r="F80" s="360" t="s">
        <v>306</v>
      </c>
      <c r="G80" s="313"/>
      <c r="H80" s="313"/>
      <c r="I80" s="313"/>
      <c r="J80" s="361">
        <v>13500</v>
      </c>
      <c r="K80" s="313"/>
      <c r="L80" s="314">
        <f t="shared" ref="L80" si="150">J80*V80</f>
        <v>13500</v>
      </c>
      <c r="M80" s="315"/>
      <c r="N80" s="315"/>
      <c r="O80" s="314">
        <f t="shared" ref="O80" si="151">(ROUND((J80/4)+150,0))*V80</f>
        <v>3525</v>
      </c>
      <c r="P80" s="315"/>
      <c r="Q80" s="315"/>
      <c r="R80" s="316"/>
      <c r="S80" s="281"/>
      <c r="T80" s="281"/>
      <c r="U80" s="281"/>
      <c r="V80" s="227">
        <f t="shared" si="77"/>
        <v>1</v>
      </c>
      <c r="W80" s="62">
        <f t="shared" ref="W80:W81" si="152">L80*M80</f>
        <v>0</v>
      </c>
      <c r="X80" s="62">
        <f t="shared" ref="X80:X81" si="153">L80*N80</f>
        <v>0</v>
      </c>
      <c r="Y80" s="62">
        <f t="shared" ref="Y80:Y81" si="154">O80*P80</f>
        <v>0</v>
      </c>
      <c r="Z80" s="62">
        <f t="shared" ref="Z80:Z81" si="155">O80*Q80</f>
        <v>0</v>
      </c>
    </row>
    <row r="81" spans="1:26" s="320" customFormat="1" ht="10.5" x14ac:dyDescent="0.15">
      <c r="A81" s="281"/>
      <c r="B81" s="281"/>
      <c r="C81" s="281"/>
      <c r="D81" s="281"/>
      <c r="E81" s="338"/>
      <c r="F81" s="360" t="s">
        <v>307</v>
      </c>
      <c r="G81" s="313"/>
      <c r="H81" s="313"/>
      <c r="I81" s="313"/>
      <c r="J81" s="361">
        <v>10950</v>
      </c>
      <c r="K81" s="313"/>
      <c r="L81" s="314">
        <f t="shared" ref="L81" si="156">J81*V81</f>
        <v>10950</v>
      </c>
      <c r="M81" s="315"/>
      <c r="N81" s="315"/>
      <c r="O81" s="314">
        <f t="shared" ref="O81" si="157">(ROUND((J81/4)+150,0))*V81</f>
        <v>2888</v>
      </c>
      <c r="P81" s="315"/>
      <c r="Q81" s="315"/>
      <c r="R81" s="316"/>
      <c r="S81" s="281"/>
      <c r="T81" s="281"/>
      <c r="U81" s="281"/>
      <c r="V81" s="227">
        <f t="shared" si="77"/>
        <v>1</v>
      </c>
      <c r="W81" s="62">
        <f t="shared" si="152"/>
        <v>0</v>
      </c>
      <c r="X81" s="62">
        <f t="shared" si="153"/>
        <v>0</v>
      </c>
      <c r="Y81" s="62">
        <f t="shared" si="154"/>
        <v>0</v>
      </c>
      <c r="Z81" s="62">
        <f t="shared" si="155"/>
        <v>0</v>
      </c>
    </row>
    <row r="82" spans="1:26" s="320" customFormat="1" ht="10.5" x14ac:dyDescent="0.15">
      <c r="A82" s="281"/>
      <c r="B82" s="281"/>
      <c r="C82" s="281"/>
      <c r="D82" s="281"/>
      <c r="E82" s="338"/>
      <c r="F82" s="360" t="s">
        <v>308</v>
      </c>
      <c r="G82" s="313"/>
      <c r="H82" s="313"/>
      <c r="I82" s="313"/>
      <c r="J82" s="361">
        <v>13800</v>
      </c>
      <c r="K82" s="313"/>
      <c r="L82" s="314">
        <f t="shared" ref="L82" si="158">J82*V82</f>
        <v>13800</v>
      </c>
      <c r="M82" s="315"/>
      <c r="N82" s="315"/>
      <c r="O82" s="314">
        <f t="shared" ref="O82" si="159">(ROUND((J82/4)+150,0))*V82</f>
        <v>3600</v>
      </c>
      <c r="P82" s="315"/>
      <c r="Q82" s="315"/>
      <c r="R82" s="316"/>
      <c r="S82" s="281"/>
      <c r="T82" s="281"/>
      <c r="U82" s="281"/>
      <c r="V82" s="227">
        <f t="shared" si="77"/>
        <v>1</v>
      </c>
      <c r="W82" s="62">
        <f t="shared" ref="W82" si="160">L82*M82</f>
        <v>0</v>
      </c>
      <c r="X82" s="62">
        <f t="shared" ref="X82" si="161">L82*N82</f>
        <v>0</v>
      </c>
      <c r="Y82" s="62">
        <f t="shared" ref="Y82" si="162">O82*P82</f>
        <v>0</v>
      </c>
      <c r="Z82" s="62">
        <f t="shared" ref="Z82" si="163">O82*Q82</f>
        <v>0</v>
      </c>
    </row>
    <row r="83" spans="1:26" s="320" customFormat="1" ht="10.5" x14ac:dyDescent="0.15">
      <c r="A83" s="281"/>
      <c r="B83" s="281"/>
      <c r="C83" s="281"/>
      <c r="D83" s="281"/>
      <c r="E83" s="338"/>
      <c r="F83" s="360" t="s">
        <v>309</v>
      </c>
      <c r="G83" s="313"/>
      <c r="H83" s="313"/>
      <c r="I83" s="313"/>
      <c r="J83" s="361">
        <v>13800</v>
      </c>
      <c r="K83" s="313"/>
      <c r="L83" s="314">
        <f>J83*V83</f>
        <v>13800</v>
      </c>
      <c r="M83" s="315"/>
      <c r="N83" s="315"/>
      <c r="O83" s="314">
        <f>(ROUND((J83/4)+150,0))*V83</f>
        <v>3600</v>
      </c>
      <c r="P83" s="315"/>
      <c r="Q83" s="315"/>
      <c r="R83" s="316"/>
      <c r="S83" s="281"/>
      <c r="T83" s="281"/>
      <c r="U83" s="281"/>
      <c r="V83" s="227">
        <f t="shared" si="77"/>
        <v>1</v>
      </c>
      <c r="W83" s="62">
        <f>L83*M83</f>
        <v>0</v>
      </c>
      <c r="X83" s="62">
        <f>L83*N83</f>
        <v>0</v>
      </c>
      <c r="Y83" s="62">
        <f>O83*P83</f>
        <v>0</v>
      </c>
      <c r="Z83" s="62">
        <f>O83*Q83</f>
        <v>0</v>
      </c>
    </row>
    <row r="84" spans="1:26" s="320" customFormat="1" ht="10.5" x14ac:dyDescent="0.15">
      <c r="A84" s="281"/>
      <c r="B84" s="281"/>
      <c r="C84" s="281"/>
      <c r="D84" s="281"/>
      <c r="E84" s="338">
        <v>0</v>
      </c>
      <c r="F84" s="360" t="s">
        <v>310</v>
      </c>
      <c r="G84" s="313"/>
      <c r="H84" s="313"/>
      <c r="I84" s="313"/>
      <c r="J84" s="361">
        <v>14150</v>
      </c>
      <c r="K84" s="313"/>
      <c r="L84" s="314">
        <f>J84*V84</f>
        <v>14150</v>
      </c>
      <c r="M84" s="315"/>
      <c r="N84" s="315"/>
      <c r="O84" s="314">
        <f>(ROUND((J84/4)+150,0))*V84</f>
        <v>3688</v>
      </c>
      <c r="P84" s="315"/>
      <c r="Q84" s="315"/>
      <c r="R84" s="316"/>
      <c r="S84" s="281"/>
      <c r="T84" s="281"/>
      <c r="U84" s="281"/>
      <c r="V84" s="227">
        <f t="shared" si="77"/>
        <v>1</v>
      </c>
      <c r="W84" s="62">
        <f>L84*M84</f>
        <v>0</v>
      </c>
      <c r="X84" s="62">
        <f>L84*N84</f>
        <v>0</v>
      </c>
      <c r="Y84" s="62">
        <f>O84*P84</f>
        <v>0</v>
      </c>
      <c r="Z84" s="62">
        <f>O84*Q84</f>
        <v>0</v>
      </c>
    </row>
    <row r="85" spans="1:26" s="320" customFormat="1" ht="22.5" customHeight="1" x14ac:dyDescent="0.15">
      <c r="A85" s="281"/>
      <c r="B85" s="281"/>
      <c r="C85" s="281"/>
      <c r="D85" s="281"/>
      <c r="E85" s="338">
        <v>0</v>
      </c>
      <c r="F85" s="359" t="s">
        <v>311</v>
      </c>
      <c r="G85" s="313"/>
      <c r="H85" s="313"/>
      <c r="I85" s="313"/>
      <c r="J85" s="361"/>
      <c r="K85" s="313"/>
      <c r="L85" s="314"/>
      <c r="M85" s="328"/>
      <c r="N85" s="328"/>
      <c r="O85" s="314"/>
      <c r="P85" s="357"/>
      <c r="Q85" s="357"/>
      <c r="R85" s="401"/>
      <c r="S85" s="281"/>
      <c r="T85" s="281"/>
      <c r="U85" s="281"/>
      <c r="V85" s="227"/>
      <c r="W85" s="62"/>
      <c r="X85" s="62"/>
      <c r="Y85" s="62"/>
      <c r="Z85" s="62"/>
    </row>
    <row r="86" spans="1:26" s="320" customFormat="1" ht="10.5" x14ac:dyDescent="0.15">
      <c r="A86" s="321"/>
      <c r="B86" s="321"/>
      <c r="C86" s="321"/>
      <c r="D86" s="321"/>
      <c r="E86" s="338" t="s">
        <v>238</v>
      </c>
      <c r="F86" s="360" t="s">
        <v>312</v>
      </c>
      <c r="G86" s="313"/>
      <c r="H86" s="313"/>
      <c r="I86" s="313"/>
      <c r="J86" s="361">
        <v>11000</v>
      </c>
      <c r="K86" s="313"/>
      <c r="L86" s="314">
        <f t="shared" ref="L86:L87" si="164">J86*V86</f>
        <v>11000</v>
      </c>
      <c r="M86" s="380"/>
      <c r="N86" s="407"/>
      <c r="O86" s="334"/>
      <c r="P86" s="333"/>
      <c r="Q86" s="333"/>
      <c r="R86" s="335"/>
      <c r="S86" s="319"/>
      <c r="T86" s="281"/>
      <c r="U86" s="281"/>
      <c r="V86" s="227">
        <f t="shared" si="77"/>
        <v>1</v>
      </c>
      <c r="W86" s="62">
        <f t="shared" ref="W86" si="165">L86*M86</f>
        <v>0</v>
      </c>
      <c r="X86" s="62">
        <f t="shared" ref="X86" si="166">L86*N86</f>
        <v>0</v>
      </c>
      <c r="Y86" s="62">
        <f t="shared" ref="Y86" si="167">O86*P86</f>
        <v>0</v>
      </c>
      <c r="Z86" s="62">
        <f t="shared" ref="Z86" si="168">O86*Q86</f>
        <v>0</v>
      </c>
    </row>
    <row r="87" spans="1:26" s="320" customFormat="1" ht="10.5" x14ac:dyDescent="0.15">
      <c r="A87" s="321"/>
      <c r="B87" s="321"/>
      <c r="C87" s="321"/>
      <c r="D87" s="321"/>
      <c r="E87" s="338">
        <v>0</v>
      </c>
      <c r="F87" s="360" t="s">
        <v>313</v>
      </c>
      <c r="G87" s="313"/>
      <c r="H87" s="313"/>
      <c r="I87" s="313"/>
      <c r="J87" s="361">
        <v>9800</v>
      </c>
      <c r="K87" s="313"/>
      <c r="L87" s="314">
        <f t="shared" si="164"/>
        <v>9800</v>
      </c>
      <c r="M87" s="380"/>
      <c r="N87" s="407"/>
      <c r="O87" s="334"/>
      <c r="P87" s="333"/>
      <c r="Q87" s="333"/>
      <c r="R87" s="335"/>
      <c r="S87" s="319"/>
      <c r="T87" s="281"/>
      <c r="U87" s="281"/>
      <c r="V87" s="227">
        <f t="shared" si="77"/>
        <v>1</v>
      </c>
      <c r="W87" s="62">
        <f t="shared" ref="W87" si="169">L87*M87</f>
        <v>0</v>
      </c>
      <c r="X87" s="62">
        <f t="shared" ref="X87" si="170">L87*N87</f>
        <v>0</v>
      </c>
      <c r="Y87" s="62">
        <f t="shared" ref="Y87" si="171">O87*P87</f>
        <v>0</v>
      </c>
      <c r="Z87" s="62">
        <f t="shared" ref="Z87" si="172">O87*Q87</f>
        <v>0</v>
      </c>
    </row>
    <row r="88" spans="1:26" s="320" customFormat="1" ht="22.5" customHeight="1" x14ac:dyDescent="0.15">
      <c r="A88" s="281"/>
      <c r="B88" s="281"/>
      <c r="C88" s="281"/>
      <c r="D88" s="281"/>
      <c r="E88" s="338">
        <v>0</v>
      </c>
      <c r="F88" s="359" t="s">
        <v>314</v>
      </c>
      <c r="G88" s="313"/>
      <c r="H88" s="313"/>
      <c r="I88" s="313"/>
      <c r="J88" s="361"/>
      <c r="K88" s="313"/>
      <c r="L88" s="314"/>
      <c r="M88" s="328"/>
      <c r="N88" s="406"/>
      <c r="O88" s="365"/>
      <c r="P88" s="366"/>
      <c r="Q88" s="366"/>
      <c r="R88" s="398"/>
      <c r="S88" s="281"/>
      <c r="T88" s="281"/>
      <c r="U88" s="281"/>
      <c r="V88" s="227"/>
      <c r="W88" s="62"/>
      <c r="X88" s="62"/>
      <c r="Y88" s="62"/>
      <c r="Z88" s="62"/>
    </row>
    <row r="89" spans="1:26" s="320" customFormat="1" ht="10.5" x14ac:dyDescent="0.15">
      <c r="A89" s="281"/>
      <c r="B89" s="281"/>
      <c r="C89" s="281"/>
      <c r="D89" s="281"/>
      <c r="E89" s="338"/>
      <c r="F89" s="360" t="s">
        <v>315</v>
      </c>
      <c r="G89" s="313"/>
      <c r="H89" s="313"/>
      <c r="I89" s="313"/>
      <c r="J89" s="361">
        <v>4950</v>
      </c>
      <c r="K89" s="313"/>
      <c r="L89" s="314">
        <f t="shared" ref="L89" si="173">J89*V89</f>
        <v>4950</v>
      </c>
      <c r="M89" s="315"/>
      <c r="N89" s="315"/>
      <c r="O89" s="314">
        <f t="shared" ref="O89" si="174">(ROUND((J89/4)+150,0))*V89</f>
        <v>1388</v>
      </c>
      <c r="P89" s="315"/>
      <c r="Q89" s="315"/>
      <c r="R89" s="316"/>
      <c r="S89" s="281"/>
      <c r="T89" s="281"/>
      <c r="U89" s="281"/>
      <c r="V89" s="227">
        <f t="shared" si="77"/>
        <v>1</v>
      </c>
      <c r="W89" s="62">
        <f t="shared" ref="W89" si="175">L89*M89</f>
        <v>0</v>
      </c>
      <c r="X89" s="62">
        <f t="shared" ref="X89" si="176">L89*N89</f>
        <v>0</v>
      </c>
      <c r="Y89" s="62">
        <f t="shared" ref="Y89" si="177">O89*P89</f>
        <v>0</v>
      </c>
      <c r="Z89" s="62">
        <f t="shared" ref="Z89" si="178">O89*Q89</f>
        <v>0</v>
      </c>
    </row>
    <row r="90" spans="1:26" s="320" customFormat="1" ht="22.5" customHeight="1" x14ac:dyDescent="0.15">
      <c r="A90" s="321"/>
      <c r="B90" s="321"/>
      <c r="C90" s="321"/>
      <c r="D90" s="321"/>
      <c r="E90" s="329"/>
      <c r="F90" s="392">
        <v>0</v>
      </c>
      <c r="G90" s="329"/>
      <c r="H90" s="329"/>
      <c r="I90" s="329"/>
      <c r="J90" s="362">
        <v>0</v>
      </c>
      <c r="K90" s="325"/>
      <c r="L90" s="330"/>
      <c r="M90" s="332"/>
      <c r="N90" s="331"/>
      <c r="O90" s="387"/>
      <c r="P90" s="388"/>
      <c r="Q90" s="388"/>
      <c r="R90" s="389"/>
      <c r="S90" s="281"/>
      <c r="T90" s="281"/>
      <c r="U90" s="281"/>
      <c r="V90" s="227"/>
      <c r="W90" s="62"/>
      <c r="X90" s="62"/>
      <c r="Y90" s="62"/>
      <c r="Z90" s="62"/>
    </row>
    <row r="91" spans="1:26" s="320" customFormat="1" ht="22.5" customHeight="1" x14ac:dyDescent="0.15">
      <c r="A91" s="281"/>
      <c r="B91" s="281"/>
      <c r="C91" s="281"/>
      <c r="D91" s="281"/>
      <c r="E91" s="338">
        <v>0</v>
      </c>
      <c r="F91" s="359" t="s">
        <v>316</v>
      </c>
      <c r="G91" s="313"/>
      <c r="H91" s="313"/>
      <c r="I91" s="313"/>
      <c r="J91" s="361" t="s">
        <v>326</v>
      </c>
      <c r="K91" s="313"/>
      <c r="L91" s="314"/>
      <c r="M91" s="328"/>
      <c r="N91" s="408"/>
      <c r="O91" s="334"/>
      <c r="P91" s="333"/>
      <c r="Q91" s="357"/>
      <c r="R91" s="401"/>
      <c r="S91" s="281"/>
      <c r="T91" s="281"/>
      <c r="U91" s="281"/>
      <c r="V91" s="227"/>
      <c r="W91" s="62"/>
      <c r="X91" s="62"/>
      <c r="Y91" s="62"/>
      <c r="Z91" s="62"/>
    </row>
    <row r="92" spans="1:26" s="320" customFormat="1" ht="10.5" x14ac:dyDescent="0.15">
      <c r="A92" s="281"/>
      <c r="B92" s="281"/>
      <c r="C92" s="281"/>
      <c r="D92" s="281"/>
      <c r="E92" s="338">
        <v>0</v>
      </c>
      <c r="F92" s="360" t="s">
        <v>317</v>
      </c>
      <c r="G92" s="313"/>
      <c r="H92" s="313"/>
      <c r="I92" s="313"/>
      <c r="J92" s="361">
        <v>2061</v>
      </c>
      <c r="K92" s="313"/>
      <c r="L92" s="314">
        <f t="shared" ref="L92:L93" si="179">J92*V92</f>
        <v>2061</v>
      </c>
      <c r="M92" s="385"/>
      <c r="N92" s="333"/>
      <c r="O92" s="334"/>
      <c r="P92" s="333"/>
      <c r="Q92" s="333"/>
      <c r="R92" s="335"/>
      <c r="S92" s="281"/>
      <c r="T92" s="281"/>
      <c r="U92" s="281"/>
      <c r="V92" s="227">
        <v>1</v>
      </c>
      <c r="W92" s="62">
        <f t="shared" ref="W92" si="180">L92*M92</f>
        <v>0</v>
      </c>
      <c r="X92" s="62">
        <f t="shared" ref="X92" si="181">L92*N92</f>
        <v>0</v>
      </c>
      <c r="Y92" s="62">
        <f t="shared" ref="Y92:Y93" si="182">O92*P92</f>
        <v>0</v>
      </c>
      <c r="Z92" s="62">
        <f t="shared" ref="Z92:Z93" si="183">O92*Q92</f>
        <v>0</v>
      </c>
    </row>
    <row r="93" spans="1:26" s="320" customFormat="1" ht="10.5" x14ac:dyDescent="0.15">
      <c r="A93" s="281"/>
      <c r="B93" s="281"/>
      <c r="C93" s="281"/>
      <c r="D93" s="281"/>
      <c r="E93" s="338">
        <v>0</v>
      </c>
      <c r="F93" s="360" t="s">
        <v>318</v>
      </c>
      <c r="G93" s="313"/>
      <c r="H93" s="313"/>
      <c r="I93" s="313"/>
      <c r="J93" s="361">
        <v>1785</v>
      </c>
      <c r="K93" s="313"/>
      <c r="L93" s="314">
        <f t="shared" si="179"/>
        <v>1785</v>
      </c>
      <c r="M93" s="385"/>
      <c r="N93" s="333"/>
      <c r="O93" s="334"/>
      <c r="P93" s="333"/>
      <c r="Q93" s="333"/>
      <c r="R93" s="335"/>
      <c r="S93" s="281"/>
      <c r="T93" s="281"/>
      <c r="U93" s="281"/>
      <c r="V93" s="227">
        <v>1</v>
      </c>
      <c r="W93" s="62">
        <f t="shared" ref="W93" si="184">L93*M93</f>
        <v>0</v>
      </c>
      <c r="X93" s="62">
        <f t="shared" ref="X93" si="185">L93*N93</f>
        <v>0</v>
      </c>
      <c r="Y93" s="62">
        <f t="shared" si="182"/>
        <v>0</v>
      </c>
      <c r="Z93" s="62">
        <f t="shared" si="183"/>
        <v>0</v>
      </c>
    </row>
    <row r="94" spans="1:26" s="320" customFormat="1" ht="10.5" x14ac:dyDescent="0.15">
      <c r="A94" s="281"/>
      <c r="B94" s="281"/>
      <c r="C94" s="281"/>
      <c r="D94" s="281"/>
      <c r="E94" s="338">
        <v>0</v>
      </c>
      <c r="F94" s="360" t="s">
        <v>319</v>
      </c>
      <c r="G94" s="313"/>
      <c r="H94" s="313"/>
      <c r="I94" s="313"/>
      <c r="J94" s="361">
        <v>1784.7422680412371</v>
      </c>
      <c r="K94" s="313"/>
      <c r="L94" s="314">
        <f t="shared" ref="L94" si="186">J94*V94</f>
        <v>1784.7422680412371</v>
      </c>
      <c r="M94" s="385"/>
      <c r="N94" s="333"/>
      <c r="O94" s="334"/>
      <c r="P94" s="333"/>
      <c r="Q94" s="333"/>
      <c r="R94" s="335"/>
      <c r="S94" s="281"/>
      <c r="T94" s="281"/>
      <c r="U94" s="281"/>
      <c r="V94" s="227">
        <v>1</v>
      </c>
      <c r="W94" s="62">
        <f t="shared" ref="W94" si="187">L94*M94</f>
        <v>0</v>
      </c>
      <c r="X94" s="62">
        <f t="shared" ref="X94" si="188">L94*N94</f>
        <v>0</v>
      </c>
      <c r="Y94" s="62">
        <f t="shared" ref="Y94" si="189">O94*P94</f>
        <v>0</v>
      </c>
      <c r="Z94" s="62">
        <f t="shared" ref="Z94" si="190">O94*Q94</f>
        <v>0</v>
      </c>
    </row>
    <row r="95" spans="1:26" s="320" customFormat="1" ht="22.5" customHeight="1" x14ac:dyDescent="0.15">
      <c r="A95" s="321"/>
      <c r="B95" s="321"/>
      <c r="C95" s="321"/>
      <c r="D95" s="321"/>
      <c r="E95" s="329"/>
      <c r="F95" s="392">
        <v>0</v>
      </c>
      <c r="G95" s="329"/>
      <c r="H95" s="329"/>
      <c r="I95" s="329"/>
      <c r="J95" s="362">
        <v>0</v>
      </c>
      <c r="K95" s="325"/>
      <c r="L95" s="330"/>
      <c r="M95" s="332"/>
      <c r="N95" s="331"/>
      <c r="O95" s="387"/>
      <c r="P95" s="388"/>
      <c r="Q95" s="388"/>
      <c r="R95" s="389"/>
      <c r="S95" s="281"/>
      <c r="T95" s="281"/>
      <c r="U95" s="281"/>
      <c r="V95" s="227"/>
      <c r="W95" s="62"/>
      <c r="X95" s="62"/>
      <c r="Y95" s="62"/>
      <c r="Z95" s="62"/>
    </row>
    <row r="96" spans="1:26" s="320" customFormat="1" ht="22.5" customHeight="1" x14ac:dyDescent="0.15">
      <c r="A96" s="281" t="s">
        <v>143</v>
      </c>
      <c r="B96" s="281"/>
      <c r="C96" s="281"/>
      <c r="D96" s="281"/>
      <c r="E96" s="338"/>
      <c r="F96" s="359" t="s">
        <v>320</v>
      </c>
      <c r="G96" s="313"/>
      <c r="H96" s="313"/>
      <c r="I96" s="313"/>
      <c r="J96" s="361"/>
      <c r="K96" s="313"/>
      <c r="L96" s="314"/>
      <c r="M96" s="328"/>
      <c r="N96" s="408"/>
      <c r="O96" s="413"/>
      <c r="P96" s="414"/>
      <c r="Q96" s="414"/>
      <c r="R96" s="401"/>
      <c r="S96" s="281"/>
      <c r="T96" s="281"/>
      <c r="U96" s="281"/>
      <c r="V96" s="227"/>
      <c r="W96" s="62"/>
      <c r="X96" s="62"/>
      <c r="Y96" s="62"/>
      <c r="Z96" s="62"/>
    </row>
    <row r="97" spans="1:26" s="320" customFormat="1" ht="10.5" x14ac:dyDescent="0.15">
      <c r="A97" s="321" t="s">
        <v>144</v>
      </c>
      <c r="B97" s="321"/>
      <c r="C97" s="321"/>
      <c r="D97" s="321"/>
      <c r="E97" s="339"/>
      <c r="F97" s="360" t="s">
        <v>321</v>
      </c>
      <c r="G97" s="318"/>
      <c r="H97" s="318"/>
      <c r="I97" s="318"/>
      <c r="J97" s="361">
        <v>3212.5257731958759</v>
      </c>
      <c r="K97" s="318"/>
      <c r="L97" s="393">
        <f t="shared" ref="L97" si="191">J97*V97</f>
        <v>3212.5257731958759</v>
      </c>
      <c r="M97" s="385"/>
      <c r="N97" s="333"/>
      <c r="O97" s="415"/>
      <c r="P97" s="414"/>
      <c r="Q97" s="414"/>
      <c r="R97" s="335"/>
      <c r="S97" s="281"/>
      <c r="T97" s="281"/>
      <c r="U97" s="281"/>
      <c r="V97" s="227">
        <v>1</v>
      </c>
      <c r="W97" s="62">
        <f t="shared" ref="W97" si="192">L97*M97</f>
        <v>0</v>
      </c>
      <c r="X97" s="62">
        <f t="shared" ref="X97" si="193">L97*N97</f>
        <v>0</v>
      </c>
      <c r="Y97" s="62">
        <f t="shared" ref="Y97" si="194">O97*P97</f>
        <v>0</v>
      </c>
      <c r="Z97" s="62">
        <f t="shared" ref="Z97" si="195">O97*Q97</f>
        <v>0</v>
      </c>
    </row>
    <row r="98" spans="1:26" s="320" customFormat="1" ht="10.5" customHeight="1" x14ac:dyDescent="0.15">
      <c r="A98" s="321"/>
      <c r="B98" s="321"/>
      <c r="C98" s="321"/>
      <c r="D98" s="321"/>
      <c r="E98" s="339"/>
      <c r="F98" s="360" t="s">
        <v>322</v>
      </c>
      <c r="G98" s="318"/>
      <c r="H98" s="318"/>
      <c r="I98" s="318"/>
      <c r="J98" s="361">
        <v>3073.9690721649481</v>
      </c>
      <c r="K98" s="318"/>
      <c r="L98" s="393">
        <f t="shared" ref="L98" si="196">J98*V98</f>
        <v>3073.9690721649481</v>
      </c>
      <c r="M98" s="385"/>
      <c r="N98" s="355"/>
      <c r="O98" s="415"/>
      <c r="P98" s="414"/>
      <c r="Q98" s="414"/>
      <c r="R98" s="335"/>
      <c r="S98" s="281"/>
      <c r="T98" s="281"/>
      <c r="U98" s="281"/>
      <c r="V98" s="227">
        <v>1</v>
      </c>
      <c r="W98" s="62">
        <f t="shared" ref="W98" si="197">L98*M98</f>
        <v>0</v>
      </c>
      <c r="X98" s="62">
        <f t="shared" ref="X98:X99" si="198">L98*N98</f>
        <v>0</v>
      </c>
      <c r="Y98" s="62">
        <f t="shared" ref="Y98" si="199">O98*P98</f>
        <v>0</v>
      </c>
      <c r="Z98" s="62">
        <f t="shared" ref="Z98" si="200">O98*Q98</f>
        <v>0</v>
      </c>
    </row>
    <row r="99" spans="1:26" s="320" customFormat="1" ht="10.5" x14ac:dyDescent="0.15">
      <c r="A99" s="321"/>
      <c r="B99" s="321"/>
      <c r="C99" s="321"/>
      <c r="D99" s="321"/>
      <c r="E99" s="339"/>
      <c r="F99" s="360" t="s">
        <v>323</v>
      </c>
      <c r="G99" s="318"/>
      <c r="H99" s="318"/>
      <c r="I99" s="318"/>
      <c r="J99" s="410">
        <v>3489.6391752577319</v>
      </c>
      <c r="K99" s="318"/>
      <c r="L99" s="393">
        <f t="shared" ref="L99" si="201">J99*V99</f>
        <v>3489.6391752577319</v>
      </c>
      <c r="M99" s="385"/>
      <c r="N99" s="341">
        <f>SUM(X15:X98)</f>
        <v>0</v>
      </c>
      <c r="O99" s="416"/>
      <c r="P99" s="417"/>
      <c r="Q99" s="417"/>
      <c r="R99" s="336"/>
      <c r="S99" s="281"/>
      <c r="T99" s="281"/>
      <c r="U99" s="281"/>
      <c r="V99" s="227">
        <v>1</v>
      </c>
      <c r="W99" s="62">
        <f t="shared" ref="W99" si="202">L99*M99</f>
        <v>0</v>
      </c>
      <c r="X99" s="62">
        <f t="shared" si="198"/>
        <v>0</v>
      </c>
      <c r="Y99" s="62">
        <f>O99*P99</f>
        <v>0</v>
      </c>
      <c r="Z99" s="62">
        <f>O99*Q99</f>
        <v>0</v>
      </c>
    </row>
    <row r="100" spans="1:26" s="279" customFormat="1" ht="17.25" customHeight="1" x14ac:dyDescent="0.2">
      <c r="A100" s="273"/>
      <c r="B100" s="273"/>
      <c r="C100" s="273"/>
      <c r="D100" s="273"/>
      <c r="E100" s="346"/>
      <c r="F100" s="347"/>
      <c r="G100" s="347"/>
      <c r="H100" s="347"/>
      <c r="I100" s="348"/>
      <c r="J100" s="376"/>
      <c r="K100" s="273"/>
      <c r="L100" s="275"/>
      <c r="M100" s="420">
        <f>SUM(W14:W99)</f>
        <v>0</v>
      </c>
      <c r="N100" s="420">
        <f>SUM(X14:X89)</f>
        <v>0</v>
      </c>
      <c r="O100" s="420"/>
      <c r="P100" s="420">
        <f>SUM(Y14:Y99)</f>
        <v>0</v>
      </c>
      <c r="Q100" s="420">
        <f>SUM(Z14:Z99)</f>
        <v>0</v>
      </c>
      <c r="R100" s="419"/>
      <c r="S100" s="273"/>
      <c r="T100" s="273"/>
      <c r="U100" s="273"/>
      <c r="V100" s="277"/>
      <c r="W100" s="276"/>
      <c r="X100" s="276"/>
      <c r="Y100" s="276"/>
      <c r="Z100" s="276"/>
    </row>
    <row r="101" spans="1:26" x14ac:dyDescent="0.25">
      <c r="J101" s="377"/>
      <c r="O101" s="418"/>
      <c r="P101" s="418"/>
      <c r="Q101" s="418"/>
    </row>
    <row r="102" spans="1:26" x14ac:dyDescent="0.25">
      <c r="O102" s="418"/>
      <c r="P102" s="418"/>
      <c r="Q102" s="418"/>
    </row>
  </sheetData>
  <sheetProtection algorithmName="SHA-512" hashValue="j9m93yA2BXfmMuxhSVD4r9VkDjmRQLs+Vcy5Kc/X+OzIiezdH9B5jxPN2J6THbWFPxCRgSxn6DB5kIi5kQvJrQ==" saltValue="CU8Un6Z6F+w6zyyWSu9XlA==" spinCount="100000" sheet="1" objects="1" scenarios="1"/>
  <mergeCells count="8">
    <mergeCell ref="H9:I9"/>
    <mergeCell ref="O9:R9"/>
    <mergeCell ref="M11:N11"/>
    <mergeCell ref="O5:R5"/>
    <mergeCell ref="O8:R8"/>
    <mergeCell ref="O7:R7"/>
    <mergeCell ref="P11:Q11"/>
    <mergeCell ref="O6:R6"/>
  </mergeCells>
  <phoneticPr fontId="13" type="noConversion"/>
  <conditionalFormatting sqref="E45:E46 E71:E77 E52:E56 E58:E69 E15:E43">
    <cfRule type="cellIs" dxfId="29" priority="124" operator="equal">
      <formula>0</formula>
    </cfRule>
  </conditionalFormatting>
  <conditionalFormatting sqref="E70">
    <cfRule type="cellIs" dxfId="28" priority="90" operator="equal">
      <formula>0</formula>
    </cfRule>
  </conditionalFormatting>
  <conditionalFormatting sqref="E44">
    <cfRule type="cellIs" dxfId="27" priority="54" operator="equal">
      <formula>0</formula>
    </cfRule>
  </conditionalFormatting>
  <conditionalFormatting sqref="E50">
    <cfRule type="cellIs" dxfId="26" priority="70" operator="equal">
      <formula>0</formula>
    </cfRule>
  </conditionalFormatting>
  <conditionalFormatting sqref="E47">
    <cfRule type="cellIs" dxfId="25" priority="51" operator="equal">
      <formula>0</formula>
    </cfRule>
  </conditionalFormatting>
  <conditionalFormatting sqref="E48">
    <cfRule type="cellIs" dxfId="24" priority="49" operator="equal">
      <formula>0</formula>
    </cfRule>
  </conditionalFormatting>
  <conditionalFormatting sqref="E49">
    <cfRule type="cellIs" dxfId="23" priority="48" operator="equal">
      <formula>0</formula>
    </cfRule>
  </conditionalFormatting>
  <conditionalFormatting sqref="E51">
    <cfRule type="cellIs" dxfId="22" priority="47" operator="equal">
      <formula>0</formula>
    </cfRule>
  </conditionalFormatting>
  <conditionalFormatting sqref="E57">
    <cfRule type="cellIs" dxfId="21" priority="46" operator="equal">
      <formula>0</formula>
    </cfRule>
  </conditionalFormatting>
  <conditionalFormatting sqref="E78:E83">
    <cfRule type="cellIs" dxfId="20" priority="22" operator="equal">
      <formula>0</formula>
    </cfRule>
  </conditionalFormatting>
  <conditionalFormatting sqref="E86">
    <cfRule type="cellIs" dxfId="19" priority="21" operator="equal">
      <formula>0</formula>
    </cfRule>
  </conditionalFormatting>
  <conditionalFormatting sqref="E92">
    <cfRule type="cellIs" dxfId="18" priority="17" operator="equal">
      <formula>0</formula>
    </cfRule>
  </conditionalFormatting>
  <conditionalFormatting sqref="E93:E94">
    <cfRule type="cellIs" dxfId="17" priority="16" operator="equal">
      <formula>0</formula>
    </cfRule>
  </conditionalFormatting>
  <conditionalFormatting sqref="E97:E99">
    <cfRule type="cellIs" dxfId="16" priority="13" operator="equal">
      <formula>0</formula>
    </cfRule>
  </conditionalFormatting>
  <conditionalFormatting sqref="E87">
    <cfRule type="cellIs" dxfId="15" priority="10" operator="equal">
      <formula>0</formula>
    </cfRule>
  </conditionalFormatting>
  <conditionalFormatting sqref="E96">
    <cfRule type="cellIs" dxfId="14" priority="6" operator="equal">
      <formula>0</formula>
    </cfRule>
  </conditionalFormatting>
  <conditionalFormatting sqref="E91">
    <cfRule type="cellIs" dxfId="13" priority="9" operator="equal">
      <formula>0</formula>
    </cfRule>
  </conditionalFormatting>
  <conditionalFormatting sqref="E88">
    <cfRule type="cellIs" dxfId="12" priority="4" operator="equal">
      <formula>0</formula>
    </cfRule>
  </conditionalFormatting>
  <conditionalFormatting sqref="E85">
    <cfRule type="cellIs" dxfId="11" priority="5" operator="equal">
      <formula>0</formula>
    </cfRule>
  </conditionalFormatting>
  <conditionalFormatting sqref="E89">
    <cfRule type="cellIs" dxfId="10" priority="2" operator="equal">
      <formula>0</formula>
    </cfRule>
  </conditionalFormatting>
  <conditionalFormatting sqref="E84">
    <cfRule type="cellIs" dxfId="9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fitToHeight="100" orientation="portrait" r:id="rId1"/>
  <colBreaks count="1" manualBreakCount="1">
    <brk id="1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H78"/>
  <sheetViews>
    <sheetView showGridLines="0" zoomScaleNormal="100" workbookViewId="0">
      <pane ySplit="4" topLeftCell="A5" activePane="bottomLeft" state="frozen"/>
      <selection activeCell="A5" sqref="A5"/>
      <selection pane="bottomLeft" activeCell="G1" sqref="G1:H1048576"/>
    </sheetView>
  </sheetViews>
  <sheetFormatPr defaultColWidth="9.140625" defaultRowHeight="15" x14ac:dyDescent="0.25"/>
  <cols>
    <col min="1" max="1" width="1.42578125" style="69" customWidth="1"/>
    <col min="2" max="2" width="10.85546875" style="69" customWidth="1"/>
    <col min="3" max="3" width="74.5703125" style="69" customWidth="1"/>
    <col min="4" max="4" width="11.140625" style="69" customWidth="1"/>
    <col min="5" max="5" width="9.85546875" style="69" customWidth="1"/>
    <col min="6" max="6" width="5.140625" style="65" bestFit="1" customWidth="1"/>
    <col min="7" max="7" width="6.7109375" style="67" hidden="1" customWidth="1"/>
    <col min="8" max="8" width="0" style="69" hidden="1" customWidth="1"/>
    <col min="9" max="16384" width="9.140625" style="69"/>
  </cols>
  <sheetData>
    <row r="1" spans="1:8" ht="18" customHeight="1" x14ac:dyDescent="0.25">
      <c r="A1" s="65"/>
      <c r="B1" s="66"/>
      <c r="C1" s="22"/>
      <c r="D1" s="18" t="s">
        <v>67</v>
      </c>
      <c r="E1" s="14">
        <f>SUM(G6:G75)</f>
        <v>0</v>
      </c>
      <c r="F1" s="13" t="s">
        <v>165</v>
      </c>
    </row>
    <row r="2" spans="1:8" x14ac:dyDescent="0.25">
      <c r="A2" s="65"/>
      <c r="B2" s="66"/>
      <c r="C2" s="22"/>
      <c r="D2" s="19" t="s">
        <v>68</v>
      </c>
      <c r="E2" s="15">
        <f>SUM(H6:H77)</f>
        <v>0</v>
      </c>
      <c r="F2" s="8" t="s">
        <v>51</v>
      </c>
    </row>
    <row r="3" spans="1:8" x14ac:dyDescent="0.25">
      <c r="A3" s="65"/>
      <c r="B3" s="70" t="s">
        <v>148</v>
      </c>
      <c r="D3" s="65"/>
      <c r="E3" s="65"/>
    </row>
    <row r="4" spans="1:8" ht="27" customHeight="1" x14ac:dyDescent="0.25">
      <c r="A4" s="65"/>
      <c r="B4" s="71" t="s">
        <v>70</v>
      </c>
      <c r="C4" s="22"/>
      <c r="D4" s="72" t="s">
        <v>147</v>
      </c>
      <c r="E4" s="73" t="s">
        <v>146</v>
      </c>
    </row>
    <row r="5" spans="1:8" ht="21" customHeight="1" x14ac:dyDescent="0.25">
      <c r="A5" s="65"/>
      <c r="B5" s="179"/>
      <c r="C5" s="182" t="s">
        <v>327</v>
      </c>
      <c r="D5" s="180"/>
      <c r="E5" s="181"/>
      <c r="F5" s="169"/>
      <c r="G5" s="82"/>
    </row>
    <row r="6" spans="1:8" ht="12.75" customHeight="1" x14ac:dyDescent="0.25">
      <c r="A6" s="65"/>
      <c r="B6" s="71" t="s">
        <v>328</v>
      </c>
      <c r="C6" s="349" t="s">
        <v>329</v>
      </c>
      <c r="D6" s="379">
        <v>3358.144329896907</v>
      </c>
      <c r="E6" s="178"/>
      <c r="G6" s="81">
        <f>D6*E6</f>
        <v>0</v>
      </c>
      <c r="H6" s="69">
        <f>E6/4</f>
        <v>0</v>
      </c>
    </row>
    <row r="7" spans="1:8" ht="15" customHeight="1" x14ac:dyDescent="0.25">
      <c r="A7" s="10" t="s">
        <v>69</v>
      </c>
      <c r="B7" s="272" t="e">
        <v>#REF!</v>
      </c>
      <c r="C7" s="74" t="s">
        <v>330</v>
      </c>
      <c r="D7" s="75">
        <v>71.400000000000006</v>
      </c>
      <c r="E7" s="76"/>
      <c r="F7" s="77"/>
      <c r="G7" s="78"/>
    </row>
    <row r="8" spans="1:8" ht="12.75" customHeight="1" x14ac:dyDescent="0.25">
      <c r="A8" s="79" t="s">
        <v>71</v>
      </c>
      <c r="B8" s="80" t="s">
        <v>242</v>
      </c>
      <c r="C8" s="350" t="s">
        <v>331</v>
      </c>
      <c r="D8" s="379">
        <v>2509.896907216495</v>
      </c>
      <c r="E8" s="6"/>
      <c r="F8" s="81"/>
      <c r="G8" s="81">
        <f t="shared" ref="G8:G11" si="0">D8*E8</f>
        <v>0</v>
      </c>
      <c r="H8" s="69">
        <f>E8/4</f>
        <v>0</v>
      </c>
    </row>
    <row r="9" spans="1:8" ht="12" customHeight="1" x14ac:dyDescent="0.25">
      <c r="A9" s="79" t="s">
        <v>72</v>
      </c>
      <c r="B9" s="80" t="s">
        <v>328</v>
      </c>
      <c r="C9" s="350" t="s">
        <v>332</v>
      </c>
      <c r="D9" s="379">
        <v>2302.0618556701033</v>
      </c>
      <c r="E9" s="6"/>
      <c r="F9" s="81"/>
      <c r="G9" s="81">
        <f t="shared" si="0"/>
        <v>0</v>
      </c>
      <c r="H9" s="69">
        <f t="shared" ref="H9:H14" si="1">E9/4</f>
        <v>0</v>
      </c>
    </row>
    <row r="10" spans="1:8" ht="12" customHeight="1" x14ac:dyDescent="0.25">
      <c r="A10" s="79" t="s">
        <v>73</v>
      </c>
      <c r="B10" s="352" t="s">
        <v>328</v>
      </c>
      <c r="C10" s="350" t="s">
        <v>333</v>
      </c>
      <c r="D10" s="379">
        <v>3514.4329896907216</v>
      </c>
      <c r="E10" s="6"/>
      <c r="F10" s="81"/>
      <c r="G10" s="81">
        <f t="shared" si="0"/>
        <v>0</v>
      </c>
      <c r="H10" s="69">
        <f t="shared" si="1"/>
        <v>0</v>
      </c>
    </row>
    <row r="11" spans="1:8" ht="12" customHeight="1" x14ac:dyDescent="0.25">
      <c r="A11" s="79" t="s">
        <v>74</v>
      </c>
      <c r="B11" s="352" t="s">
        <v>328</v>
      </c>
      <c r="C11" s="350" t="s">
        <v>334</v>
      </c>
      <c r="D11" s="379">
        <v>2994.845360824741</v>
      </c>
      <c r="E11" s="6"/>
      <c r="F11" s="81"/>
      <c r="G11" s="81">
        <f t="shared" si="0"/>
        <v>0</v>
      </c>
      <c r="H11" s="69">
        <f t="shared" si="1"/>
        <v>0</v>
      </c>
    </row>
    <row r="12" spans="1:8" ht="12" customHeight="1" x14ac:dyDescent="0.25">
      <c r="A12" s="79" t="s">
        <v>75</v>
      </c>
      <c r="B12" s="352" t="s">
        <v>335</v>
      </c>
      <c r="C12" s="350" t="s">
        <v>336</v>
      </c>
      <c r="D12" s="378">
        <v>2579.1752577319589</v>
      </c>
      <c r="E12" s="6"/>
      <c r="F12" s="81"/>
      <c r="G12" s="81">
        <f t="shared" ref="G12:G14" si="2">D12*E12</f>
        <v>0</v>
      </c>
      <c r="H12" s="69">
        <f t="shared" si="1"/>
        <v>0</v>
      </c>
    </row>
    <row r="13" spans="1:8" ht="12" customHeight="1" x14ac:dyDescent="0.25">
      <c r="A13" s="79"/>
      <c r="B13" s="352" t="s">
        <v>242</v>
      </c>
      <c r="C13" s="350" t="s">
        <v>337</v>
      </c>
      <c r="D13" s="379">
        <v>2405.9793814432987</v>
      </c>
      <c r="E13" s="6"/>
      <c r="F13" s="81"/>
      <c r="G13" s="81">
        <f t="shared" si="2"/>
        <v>0</v>
      </c>
      <c r="H13" s="69">
        <f t="shared" si="1"/>
        <v>0</v>
      </c>
    </row>
    <row r="14" spans="1:8" ht="12" customHeight="1" x14ac:dyDescent="0.25">
      <c r="A14" s="79" t="s">
        <v>76</v>
      </c>
      <c r="B14" s="352" t="s">
        <v>328</v>
      </c>
      <c r="C14" s="350" t="s">
        <v>338</v>
      </c>
      <c r="D14" s="379">
        <v>2717.7319587628863</v>
      </c>
      <c r="E14" s="6"/>
      <c r="F14" s="81"/>
      <c r="G14" s="81">
        <f t="shared" si="2"/>
        <v>0</v>
      </c>
      <c r="H14" s="69">
        <f t="shared" si="1"/>
        <v>0</v>
      </c>
    </row>
    <row r="15" spans="1:8" ht="15" customHeight="1" x14ac:dyDescent="0.25">
      <c r="A15" s="65"/>
      <c r="B15" s="83" t="s">
        <v>328</v>
      </c>
      <c r="C15" s="74" t="s">
        <v>339</v>
      </c>
      <c r="D15" s="177">
        <v>793.81443298969066</v>
      </c>
      <c r="E15" s="84"/>
      <c r="F15" s="77"/>
      <c r="G15" s="82"/>
    </row>
    <row r="16" spans="1:8" ht="12" customHeight="1" x14ac:dyDescent="0.25">
      <c r="A16" s="79" t="s">
        <v>77</v>
      </c>
      <c r="B16" s="351" t="s">
        <v>242</v>
      </c>
      <c r="C16" s="350" t="s">
        <v>340</v>
      </c>
      <c r="D16" s="379">
        <v>1990.3092783505153</v>
      </c>
      <c r="E16" s="6"/>
      <c r="F16" s="81"/>
      <c r="G16" s="81">
        <f>D16*E16</f>
        <v>0</v>
      </c>
      <c r="H16" s="69">
        <f>E16/4</f>
        <v>0</v>
      </c>
    </row>
    <row r="17" spans="1:8" ht="12" customHeight="1" x14ac:dyDescent="0.25">
      <c r="A17" s="79" t="s">
        <v>78</v>
      </c>
      <c r="B17" s="351" t="s">
        <v>328</v>
      </c>
      <c r="C17" s="350" t="s">
        <v>341</v>
      </c>
      <c r="D17" s="379">
        <v>15030.515463917527</v>
      </c>
      <c r="E17" s="6"/>
      <c r="F17" s="81"/>
      <c r="G17" s="81">
        <f t="shared" ref="G17:G21" si="3">D17*E17</f>
        <v>0</v>
      </c>
      <c r="H17" s="69">
        <f>E17/2</f>
        <v>0</v>
      </c>
    </row>
    <row r="18" spans="1:8" ht="12" customHeight="1" x14ac:dyDescent="0.25">
      <c r="A18" s="79" t="s">
        <v>79</v>
      </c>
      <c r="B18" s="351" t="s">
        <v>328</v>
      </c>
      <c r="C18" s="350" t="s">
        <v>342</v>
      </c>
      <c r="D18" s="379">
        <v>6370.7216494845361</v>
      </c>
      <c r="E18" s="6"/>
      <c r="F18" s="81"/>
      <c r="G18" s="81">
        <f t="shared" si="3"/>
        <v>0</v>
      </c>
      <c r="H18" s="69">
        <f t="shared" ref="H18:H20" si="4">E18/2</f>
        <v>0</v>
      </c>
    </row>
    <row r="19" spans="1:8" ht="12" customHeight="1" x14ac:dyDescent="0.25">
      <c r="A19" s="79"/>
      <c r="B19" s="351"/>
      <c r="C19" s="350" t="s">
        <v>343</v>
      </c>
      <c r="D19" s="379">
        <v>3930.103092783505</v>
      </c>
      <c r="E19" s="6"/>
      <c r="F19" s="81"/>
      <c r="G19" s="81">
        <f t="shared" ref="G19" si="5">D19*E19</f>
        <v>0</v>
      </c>
      <c r="H19" s="69">
        <f>E19/4</f>
        <v>0</v>
      </c>
    </row>
    <row r="20" spans="1:8" ht="12" customHeight="1" x14ac:dyDescent="0.25">
      <c r="A20" s="79"/>
      <c r="B20" s="351" t="s">
        <v>242</v>
      </c>
      <c r="C20" s="350" t="s">
        <v>344</v>
      </c>
      <c r="D20" s="379">
        <v>3668.8659793814436</v>
      </c>
      <c r="E20" s="6"/>
      <c r="F20" s="81"/>
      <c r="G20" s="81">
        <f t="shared" si="3"/>
        <v>0</v>
      </c>
      <c r="H20" s="69">
        <f t="shared" si="4"/>
        <v>0</v>
      </c>
    </row>
    <row r="21" spans="1:8" ht="12" customHeight="1" x14ac:dyDescent="0.25">
      <c r="A21" s="79" t="s">
        <v>80</v>
      </c>
      <c r="B21" s="351" t="s">
        <v>328</v>
      </c>
      <c r="C21" s="350" t="s">
        <v>345</v>
      </c>
      <c r="D21" s="379">
        <v>2232.7835051546394</v>
      </c>
      <c r="E21" s="6"/>
      <c r="F21" s="81"/>
      <c r="G21" s="81">
        <f t="shared" si="3"/>
        <v>0</v>
      </c>
      <c r="H21" s="69">
        <f>E21/4</f>
        <v>0</v>
      </c>
    </row>
    <row r="22" spans="1:8" ht="15" customHeight="1" x14ac:dyDescent="0.25">
      <c r="A22" s="65"/>
      <c r="B22" s="83" t="s">
        <v>328</v>
      </c>
      <c r="C22" s="74" t="s">
        <v>346</v>
      </c>
      <c r="D22" s="177">
        <v>793.81443298969066</v>
      </c>
      <c r="E22" s="84"/>
      <c r="F22" s="77"/>
      <c r="G22" s="82"/>
    </row>
    <row r="23" spans="1:8" ht="12" customHeight="1" x14ac:dyDescent="0.25">
      <c r="A23" s="79" t="s">
        <v>81</v>
      </c>
      <c r="B23" s="352" t="s">
        <v>328</v>
      </c>
      <c r="C23" s="350" t="s">
        <v>347</v>
      </c>
      <c r="D23" s="379">
        <v>11809.072164948453</v>
      </c>
      <c r="E23" s="6"/>
      <c r="F23" s="81"/>
      <c r="G23" s="81">
        <f>D23*E23</f>
        <v>0</v>
      </c>
      <c r="H23" s="69">
        <f>E23/2</f>
        <v>0</v>
      </c>
    </row>
    <row r="24" spans="1:8" ht="12" customHeight="1" x14ac:dyDescent="0.25">
      <c r="A24" s="79"/>
      <c r="B24" s="352" t="s">
        <v>328</v>
      </c>
      <c r="C24" s="350" t="s">
        <v>348</v>
      </c>
      <c r="D24" s="379">
        <v>5765.9793814432987</v>
      </c>
      <c r="E24" s="6"/>
      <c r="F24" s="81"/>
      <c r="G24" s="81">
        <f>D24*E24</f>
        <v>0</v>
      </c>
      <c r="H24" s="69">
        <f>E24/4</f>
        <v>0</v>
      </c>
    </row>
    <row r="25" spans="1:8" ht="15" customHeight="1" x14ac:dyDescent="0.25">
      <c r="A25" s="65"/>
      <c r="B25" s="83" t="s">
        <v>328</v>
      </c>
      <c r="C25" s="74" t="s">
        <v>349</v>
      </c>
      <c r="D25" s="177">
        <v>793.81443298969066</v>
      </c>
      <c r="E25" s="84"/>
      <c r="F25" s="77"/>
      <c r="G25" s="82"/>
    </row>
    <row r="26" spans="1:8" ht="12" customHeight="1" x14ac:dyDescent="0.25">
      <c r="A26" s="79" t="s">
        <v>82</v>
      </c>
      <c r="B26" s="80" t="s">
        <v>328</v>
      </c>
      <c r="C26" s="350" t="s">
        <v>350</v>
      </c>
      <c r="D26" s="379">
        <v>4622.8865979381444</v>
      </c>
      <c r="E26" s="6"/>
      <c r="F26" s="81"/>
      <c r="G26" s="81">
        <f>D26*E26</f>
        <v>0</v>
      </c>
      <c r="H26" s="69">
        <f>E26/4</f>
        <v>0</v>
      </c>
    </row>
    <row r="27" spans="1:8" ht="12" customHeight="1" x14ac:dyDescent="0.25">
      <c r="A27" s="79" t="s">
        <v>83</v>
      </c>
      <c r="B27" s="351" t="s">
        <v>335</v>
      </c>
      <c r="C27" s="350" t="s">
        <v>351</v>
      </c>
      <c r="D27" s="378">
        <v>2405.9793814432987</v>
      </c>
      <c r="E27" s="6"/>
      <c r="F27" s="81"/>
      <c r="G27" s="81">
        <f>D27*E27</f>
        <v>0</v>
      </c>
      <c r="H27" s="69">
        <f>E27/4</f>
        <v>0</v>
      </c>
    </row>
    <row r="28" spans="1:8" ht="12" customHeight="1" x14ac:dyDescent="0.25">
      <c r="A28" s="79" t="s">
        <v>84</v>
      </c>
      <c r="B28" s="80" t="s">
        <v>242</v>
      </c>
      <c r="C28" s="350" t="s">
        <v>352</v>
      </c>
      <c r="D28" s="379">
        <v>2856.2886597938141</v>
      </c>
      <c r="E28" s="6"/>
      <c r="F28" s="81"/>
      <c r="G28" s="81">
        <f>D28*E28</f>
        <v>0</v>
      </c>
      <c r="H28" s="69">
        <f>E28/4</f>
        <v>0</v>
      </c>
    </row>
    <row r="29" spans="1:8" ht="15" customHeight="1" x14ac:dyDescent="0.25">
      <c r="A29" s="65"/>
      <c r="B29" s="272" t="e">
        <v>#REF!</v>
      </c>
      <c r="C29" s="74" t="s">
        <v>353</v>
      </c>
      <c r="D29" s="177">
        <v>793.81443298969066</v>
      </c>
      <c r="E29" s="84"/>
      <c r="F29" s="77"/>
      <c r="G29" s="82"/>
    </row>
    <row r="30" spans="1:8" ht="12" customHeight="1" x14ac:dyDescent="0.25">
      <c r="A30" s="79" t="s">
        <v>85</v>
      </c>
      <c r="B30" s="80" t="s">
        <v>328</v>
      </c>
      <c r="C30" s="350" t="s">
        <v>354</v>
      </c>
      <c r="D30" s="379">
        <v>2544.536082474227</v>
      </c>
      <c r="E30" s="6"/>
      <c r="F30" s="81"/>
      <c r="G30" s="81">
        <f t="shared" ref="G30:G49" si="6">D30*E30</f>
        <v>0</v>
      </c>
      <c r="H30" s="69">
        <f>E30/4</f>
        <v>0</v>
      </c>
    </row>
    <row r="31" spans="1:8" ht="12" customHeight="1" x14ac:dyDescent="0.25">
      <c r="A31" s="79" t="s">
        <v>86</v>
      </c>
      <c r="B31" s="351" t="s">
        <v>328</v>
      </c>
      <c r="C31" s="350" t="s">
        <v>355</v>
      </c>
      <c r="D31" s="379">
        <v>2579.1752577319585</v>
      </c>
      <c r="E31" s="6"/>
      <c r="F31" s="81"/>
      <c r="G31" s="81">
        <f t="shared" si="6"/>
        <v>0</v>
      </c>
      <c r="H31" s="69">
        <f t="shared" ref="H31:H51" si="7">E31/4</f>
        <v>0</v>
      </c>
    </row>
    <row r="32" spans="1:8" ht="12" customHeight="1" x14ac:dyDescent="0.25">
      <c r="A32" s="79" t="s">
        <v>87</v>
      </c>
      <c r="B32" s="80" t="s">
        <v>328</v>
      </c>
      <c r="C32" s="350" t="s">
        <v>356</v>
      </c>
      <c r="D32" s="379">
        <v>2856.2886597938141</v>
      </c>
      <c r="E32" s="6"/>
      <c r="F32" s="81"/>
      <c r="G32" s="81">
        <f t="shared" si="6"/>
        <v>0</v>
      </c>
      <c r="H32" s="69">
        <f t="shared" si="7"/>
        <v>0</v>
      </c>
    </row>
    <row r="33" spans="1:8" ht="12" customHeight="1" x14ac:dyDescent="0.25">
      <c r="A33" s="79" t="s">
        <v>88</v>
      </c>
      <c r="B33" s="351" t="s">
        <v>328</v>
      </c>
      <c r="C33" s="350" t="s">
        <v>357</v>
      </c>
      <c r="D33" s="379">
        <v>2302.0618556701033</v>
      </c>
      <c r="E33" s="6"/>
      <c r="F33" s="81"/>
      <c r="G33" s="81">
        <f t="shared" si="6"/>
        <v>0</v>
      </c>
      <c r="H33" s="69">
        <f t="shared" si="7"/>
        <v>0</v>
      </c>
    </row>
    <row r="34" spans="1:8" ht="12" customHeight="1" x14ac:dyDescent="0.25">
      <c r="A34" s="79" t="s">
        <v>89</v>
      </c>
      <c r="B34" s="351" t="s">
        <v>328</v>
      </c>
      <c r="C34" s="350" t="s">
        <v>358</v>
      </c>
      <c r="D34" s="379">
        <v>2821.6494845360821</v>
      </c>
      <c r="E34" s="6"/>
      <c r="F34" s="81"/>
      <c r="G34" s="81">
        <f t="shared" si="6"/>
        <v>0</v>
      </c>
      <c r="H34" s="69">
        <f t="shared" si="7"/>
        <v>0</v>
      </c>
    </row>
    <row r="35" spans="1:8" ht="12" customHeight="1" x14ac:dyDescent="0.25">
      <c r="A35" s="79" t="s">
        <v>90</v>
      </c>
      <c r="B35" s="351" t="s">
        <v>328</v>
      </c>
      <c r="C35" s="350" t="s">
        <v>359</v>
      </c>
      <c r="D35" s="379">
        <v>2752.3711340206191</v>
      </c>
      <c r="E35" s="6"/>
      <c r="F35" s="81"/>
      <c r="G35" s="81">
        <f t="shared" si="6"/>
        <v>0</v>
      </c>
      <c r="H35" s="69">
        <f t="shared" si="7"/>
        <v>0</v>
      </c>
    </row>
    <row r="36" spans="1:8" ht="12" customHeight="1" x14ac:dyDescent="0.25">
      <c r="A36" s="79" t="s">
        <v>91</v>
      </c>
      <c r="B36" s="351" t="s">
        <v>242</v>
      </c>
      <c r="C36" s="350" t="s">
        <v>360</v>
      </c>
      <c r="D36" s="379">
        <v>2579.1752577319589</v>
      </c>
      <c r="E36" s="6"/>
      <c r="F36" s="81"/>
      <c r="G36" s="81">
        <f t="shared" si="6"/>
        <v>0</v>
      </c>
      <c r="H36" s="69">
        <f t="shared" si="7"/>
        <v>0</v>
      </c>
    </row>
    <row r="37" spans="1:8" ht="12" customHeight="1" x14ac:dyDescent="0.25">
      <c r="A37" s="79" t="s">
        <v>92</v>
      </c>
      <c r="B37" s="351" t="s">
        <v>328</v>
      </c>
      <c r="C37" s="350" t="s">
        <v>361</v>
      </c>
      <c r="D37" s="379">
        <v>2856.2886597938141</v>
      </c>
      <c r="E37" s="6"/>
      <c r="F37" s="85"/>
      <c r="G37" s="81">
        <f t="shared" si="6"/>
        <v>0</v>
      </c>
      <c r="H37" s="69">
        <f t="shared" si="7"/>
        <v>0</v>
      </c>
    </row>
    <row r="38" spans="1:8" ht="12" customHeight="1" x14ac:dyDescent="0.25">
      <c r="A38" s="79" t="s">
        <v>93</v>
      </c>
      <c r="B38" s="351" t="s">
        <v>328</v>
      </c>
      <c r="C38" s="350" t="s">
        <v>362</v>
      </c>
      <c r="D38" s="379">
        <v>2544.5360824742265</v>
      </c>
      <c r="E38" s="6"/>
      <c r="F38" s="81"/>
      <c r="G38" s="81">
        <f t="shared" si="6"/>
        <v>0</v>
      </c>
      <c r="H38" s="69">
        <f t="shared" si="7"/>
        <v>0</v>
      </c>
    </row>
    <row r="39" spans="1:8" ht="12" customHeight="1" x14ac:dyDescent="0.25">
      <c r="A39" s="79" t="s">
        <v>94</v>
      </c>
      <c r="B39" s="351" t="s">
        <v>328</v>
      </c>
      <c r="C39" s="350" t="s">
        <v>363</v>
      </c>
      <c r="D39" s="379">
        <v>2544.5360824742265</v>
      </c>
      <c r="E39" s="6"/>
      <c r="F39" s="81"/>
      <c r="G39" s="81">
        <f t="shared" si="6"/>
        <v>0</v>
      </c>
      <c r="H39" s="69">
        <f t="shared" si="7"/>
        <v>0</v>
      </c>
    </row>
    <row r="40" spans="1:8" ht="12" customHeight="1" x14ac:dyDescent="0.25">
      <c r="A40" s="79" t="s">
        <v>95</v>
      </c>
      <c r="B40" s="351" t="s">
        <v>328</v>
      </c>
      <c r="C40" s="350" t="s">
        <v>364</v>
      </c>
      <c r="D40" s="379">
        <v>2544.5360824742265</v>
      </c>
      <c r="E40" s="6"/>
      <c r="F40" s="81"/>
      <c r="G40" s="81">
        <f t="shared" si="6"/>
        <v>0</v>
      </c>
      <c r="H40" s="69">
        <f t="shared" si="7"/>
        <v>0</v>
      </c>
    </row>
    <row r="41" spans="1:8" ht="12" customHeight="1" x14ac:dyDescent="0.25">
      <c r="A41" s="79" t="s">
        <v>96</v>
      </c>
      <c r="B41" s="351" t="s">
        <v>328</v>
      </c>
      <c r="C41" s="350" t="s">
        <v>365</v>
      </c>
      <c r="D41" s="379">
        <v>3276.3896907216495</v>
      </c>
      <c r="E41" s="6"/>
      <c r="F41" s="81"/>
      <c r="G41" s="81">
        <f t="shared" si="6"/>
        <v>0</v>
      </c>
      <c r="H41" s="69">
        <f t="shared" si="7"/>
        <v>0</v>
      </c>
    </row>
    <row r="42" spans="1:8" ht="12" customHeight="1" x14ac:dyDescent="0.25">
      <c r="A42" s="79" t="s">
        <v>97</v>
      </c>
      <c r="B42" s="351" t="s">
        <v>328</v>
      </c>
      <c r="C42" s="350" t="s">
        <v>366</v>
      </c>
      <c r="D42" s="379">
        <v>4465.5670103092789</v>
      </c>
      <c r="E42" s="6"/>
      <c r="F42" s="81"/>
      <c r="G42" s="81">
        <f t="shared" si="6"/>
        <v>0</v>
      </c>
      <c r="H42" s="69">
        <f>E42/2</f>
        <v>0</v>
      </c>
    </row>
    <row r="43" spans="1:8" ht="12" customHeight="1" x14ac:dyDescent="0.25">
      <c r="A43" s="79" t="s">
        <v>98</v>
      </c>
      <c r="B43" s="351" t="s">
        <v>328</v>
      </c>
      <c r="C43" s="350" t="s">
        <v>367</v>
      </c>
      <c r="D43" s="379">
        <v>2336.7010309278353</v>
      </c>
      <c r="E43" s="6"/>
      <c r="F43" s="81"/>
      <c r="G43" s="81">
        <f t="shared" si="6"/>
        <v>0</v>
      </c>
      <c r="H43" s="69">
        <f t="shared" si="7"/>
        <v>0</v>
      </c>
    </row>
    <row r="44" spans="1:8" ht="12" customHeight="1" x14ac:dyDescent="0.25">
      <c r="A44" s="79" t="s">
        <v>99</v>
      </c>
      <c r="B44" s="351" t="s">
        <v>328</v>
      </c>
      <c r="C44" s="350" t="s">
        <v>368</v>
      </c>
      <c r="D44" s="379">
        <v>2787.0103092783506</v>
      </c>
      <c r="E44" s="6"/>
      <c r="F44" s="81"/>
      <c r="G44" s="81">
        <f t="shared" si="6"/>
        <v>0</v>
      </c>
      <c r="H44" s="69">
        <f t="shared" si="7"/>
        <v>0</v>
      </c>
    </row>
    <row r="45" spans="1:8" ht="12" customHeight="1" x14ac:dyDescent="0.25">
      <c r="A45" s="79" t="s">
        <v>100</v>
      </c>
      <c r="B45" s="351" t="s">
        <v>328</v>
      </c>
      <c r="C45" s="350" t="s">
        <v>369</v>
      </c>
      <c r="D45" s="379">
        <v>2509.8969072164946</v>
      </c>
      <c r="E45" s="6"/>
      <c r="F45" s="81"/>
      <c r="G45" s="81">
        <f t="shared" si="6"/>
        <v>0</v>
      </c>
      <c r="H45" s="69">
        <f t="shared" si="7"/>
        <v>0</v>
      </c>
    </row>
    <row r="46" spans="1:8" ht="12" customHeight="1" x14ac:dyDescent="0.25">
      <c r="A46" s="79" t="s">
        <v>101</v>
      </c>
      <c r="B46" s="351" t="s">
        <v>328</v>
      </c>
      <c r="C46" s="350" t="s">
        <v>370</v>
      </c>
      <c r="D46" s="379">
        <v>2717.7319587628863</v>
      </c>
      <c r="E46" s="6"/>
      <c r="F46" s="81"/>
      <c r="G46" s="81">
        <f t="shared" si="6"/>
        <v>0</v>
      </c>
      <c r="H46" s="69">
        <f t="shared" si="7"/>
        <v>0</v>
      </c>
    </row>
    <row r="47" spans="1:8" ht="12" customHeight="1" x14ac:dyDescent="0.25">
      <c r="A47" s="79" t="s">
        <v>102</v>
      </c>
      <c r="B47" s="351" t="s">
        <v>328</v>
      </c>
      <c r="C47" s="350" t="s">
        <v>371</v>
      </c>
      <c r="D47" s="379">
        <v>2336.7010309278348</v>
      </c>
      <c r="E47" s="6"/>
      <c r="F47" s="81"/>
      <c r="G47" s="81">
        <f t="shared" si="6"/>
        <v>0</v>
      </c>
      <c r="H47" s="69">
        <f t="shared" si="7"/>
        <v>0</v>
      </c>
    </row>
    <row r="48" spans="1:8" ht="12" customHeight="1" x14ac:dyDescent="0.25">
      <c r="A48" s="79" t="s">
        <v>103</v>
      </c>
      <c r="B48" s="351" t="s">
        <v>328</v>
      </c>
      <c r="C48" s="350" t="s">
        <v>372</v>
      </c>
      <c r="D48" s="379">
        <v>2613.8144329896909</v>
      </c>
      <c r="E48" s="6"/>
      <c r="F48" s="81"/>
      <c r="G48" s="81">
        <f t="shared" si="6"/>
        <v>0</v>
      </c>
      <c r="H48" s="69">
        <f t="shared" si="7"/>
        <v>0</v>
      </c>
    </row>
    <row r="49" spans="1:8" ht="12" customHeight="1" x14ac:dyDescent="0.25">
      <c r="A49" s="79" t="s">
        <v>104</v>
      </c>
      <c r="B49" s="351" t="s">
        <v>335</v>
      </c>
      <c r="C49" s="350" t="s">
        <v>373</v>
      </c>
      <c r="D49" s="378">
        <v>2405.9793814432987</v>
      </c>
      <c r="E49" s="6"/>
      <c r="F49" s="81"/>
      <c r="G49" s="81">
        <f t="shared" si="6"/>
        <v>0</v>
      </c>
      <c r="H49" s="69">
        <f t="shared" si="7"/>
        <v>0</v>
      </c>
    </row>
    <row r="50" spans="1:8" ht="12" customHeight="1" x14ac:dyDescent="0.25">
      <c r="A50" s="79" t="s">
        <v>105</v>
      </c>
      <c r="B50" s="351" t="s">
        <v>328</v>
      </c>
      <c r="C50" s="350" t="s">
        <v>374</v>
      </c>
      <c r="D50" s="379">
        <v>2613.8144329896909</v>
      </c>
      <c r="E50" s="6"/>
      <c r="F50" s="81"/>
      <c r="G50" s="81">
        <f t="shared" ref="G50:G51" si="8">D50*E50</f>
        <v>0</v>
      </c>
      <c r="H50" s="69">
        <f t="shared" si="7"/>
        <v>0</v>
      </c>
    </row>
    <row r="51" spans="1:8" ht="12" customHeight="1" x14ac:dyDescent="0.25">
      <c r="A51" s="79"/>
      <c r="B51" s="351" t="s">
        <v>328</v>
      </c>
      <c r="C51" s="350" t="s">
        <v>375</v>
      </c>
      <c r="D51" s="379">
        <v>2613.8144329896904</v>
      </c>
      <c r="E51" s="6"/>
      <c r="F51" s="81"/>
      <c r="G51" s="81">
        <f t="shared" si="8"/>
        <v>0</v>
      </c>
      <c r="H51" s="69">
        <f t="shared" si="7"/>
        <v>0</v>
      </c>
    </row>
    <row r="52" spans="1:8" ht="15" customHeight="1" x14ac:dyDescent="0.25">
      <c r="A52" s="65"/>
      <c r="B52" s="272" t="e">
        <v>#REF!</v>
      </c>
      <c r="C52" s="74" t="s">
        <v>376</v>
      </c>
      <c r="D52" s="177">
        <v>793.81443298969066</v>
      </c>
      <c r="E52" s="84"/>
      <c r="F52" s="86"/>
      <c r="G52" s="82"/>
    </row>
    <row r="53" spans="1:8" ht="12" customHeight="1" x14ac:dyDescent="0.25">
      <c r="A53" s="79" t="s">
        <v>106</v>
      </c>
      <c r="B53" s="80" t="s">
        <v>328</v>
      </c>
      <c r="C53" s="350" t="s">
        <v>377</v>
      </c>
      <c r="D53" s="379">
        <v>2371.3402061855677</v>
      </c>
      <c r="E53" s="6"/>
      <c r="F53" s="81"/>
      <c r="G53" s="81">
        <f t="shared" ref="G53:G61" si="9">D53*E53</f>
        <v>0</v>
      </c>
      <c r="H53" s="69">
        <f>E53/4</f>
        <v>0</v>
      </c>
    </row>
    <row r="54" spans="1:8" ht="12" customHeight="1" x14ac:dyDescent="0.25">
      <c r="A54" s="79" t="s">
        <v>107</v>
      </c>
      <c r="B54" s="351" t="s">
        <v>242</v>
      </c>
      <c r="C54" s="350" t="s">
        <v>378</v>
      </c>
      <c r="D54" s="379">
        <v>2475.2577319587631</v>
      </c>
      <c r="E54" s="6"/>
      <c r="F54" s="81"/>
      <c r="G54" s="81">
        <f t="shared" si="9"/>
        <v>0</v>
      </c>
      <c r="H54" s="69">
        <f t="shared" ref="H54:H76" si="10">E54/4</f>
        <v>0</v>
      </c>
    </row>
    <row r="55" spans="1:8" ht="12" customHeight="1" x14ac:dyDescent="0.25">
      <c r="A55" s="79" t="s">
        <v>108</v>
      </c>
      <c r="B55" s="351" t="s">
        <v>328</v>
      </c>
      <c r="C55" s="350" t="s">
        <v>379</v>
      </c>
      <c r="D55" s="379">
        <v>2856.2886597938141</v>
      </c>
      <c r="E55" s="6"/>
      <c r="F55" s="81"/>
      <c r="G55" s="81">
        <f t="shared" si="9"/>
        <v>0</v>
      </c>
      <c r="H55" s="69">
        <f t="shared" si="10"/>
        <v>0</v>
      </c>
    </row>
    <row r="56" spans="1:8" ht="12" customHeight="1" x14ac:dyDescent="0.25">
      <c r="A56" s="79" t="s">
        <v>109</v>
      </c>
      <c r="B56" s="351" t="s">
        <v>328</v>
      </c>
      <c r="C56" s="350" t="s">
        <v>380</v>
      </c>
      <c r="D56" s="379">
        <v>2544.5360824742261</v>
      </c>
      <c r="E56" s="6"/>
      <c r="F56" s="81"/>
      <c r="G56" s="81">
        <f t="shared" si="9"/>
        <v>0</v>
      </c>
      <c r="H56" s="69">
        <f t="shared" si="10"/>
        <v>0</v>
      </c>
    </row>
    <row r="57" spans="1:8" ht="12" customHeight="1" x14ac:dyDescent="0.25">
      <c r="A57" s="79" t="s">
        <v>110</v>
      </c>
      <c r="B57" s="351" t="s">
        <v>328</v>
      </c>
      <c r="C57" s="350" t="s">
        <v>381</v>
      </c>
      <c r="D57" s="379">
        <v>2509.8969072164946</v>
      </c>
      <c r="E57" s="6"/>
      <c r="F57" s="81"/>
      <c r="G57" s="81">
        <f t="shared" si="9"/>
        <v>0</v>
      </c>
      <c r="H57" s="69">
        <f t="shared" si="10"/>
        <v>0</v>
      </c>
    </row>
    <row r="58" spans="1:8" ht="12" customHeight="1" x14ac:dyDescent="0.25">
      <c r="A58" s="79" t="s">
        <v>111</v>
      </c>
      <c r="B58" s="351" t="s">
        <v>328</v>
      </c>
      <c r="C58" s="350" t="s">
        <v>382</v>
      </c>
      <c r="D58" s="379">
        <v>2579.1752577319589</v>
      </c>
      <c r="E58" s="6"/>
      <c r="F58" s="81"/>
      <c r="G58" s="81">
        <f t="shared" si="9"/>
        <v>0</v>
      </c>
      <c r="H58" s="69">
        <f t="shared" si="10"/>
        <v>0</v>
      </c>
    </row>
    <row r="59" spans="1:8" ht="12" customHeight="1" x14ac:dyDescent="0.25">
      <c r="A59" s="79" t="s">
        <v>112</v>
      </c>
      <c r="B59" s="351" t="s">
        <v>328</v>
      </c>
      <c r="C59" s="350" t="s">
        <v>383</v>
      </c>
      <c r="D59" s="379">
        <v>2405.9793814432992</v>
      </c>
      <c r="E59" s="6"/>
      <c r="F59" s="81"/>
      <c r="G59" s="81">
        <f t="shared" si="9"/>
        <v>0</v>
      </c>
      <c r="H59" s="69">
        <f t="shared" si="10"/>
        <v>0</v>
      </c>
    </row>
    <row r="60" spans="1:8" ht="12" customHeight="1" x14ac:dyDescent="0.25">
      <c r="A60" s="79" t="s">
        <v>113</v>
      </c>
      <c r="B60" s="351" t="s">
        <v>335</v>
      </c>
      <c r="C60" s="350" t="s">
        <v>384</v>
      </c>
      <c r="D60" s="378">
        <v>2613.8144329896909</v>
      </c>
      <c r="E60" s="6"/>
      <c r="F60" s="81"/>
      <c r="G60" s="81">
        <f t="shared" si="9"/>
        <v>0</v>
      </c>
      <c r="H60" s="69">
        <f t="shared" si="10"/>
        <v>0</v>
      </c>
    </row>
    <row r="61" spans="1:8" ht="12" customHeight="1" x14ac:dyDescent="0.25">
      <c r="A61" s="79" t="s">
        <v>114</v>
      </c>
      <c r="B61" s="351" t="s">
        <v>242</v>
      </c>
      <c r="C61" s="350" t="s">
        <v>385</v>
      </c>
      <c r="D61" s="379">
        <v>2163.5051546391746</v>
      </c>
      <c r="E61" s="6"/>
      <c r="F61" s="81"/>
      <c r="G61" s="81">
        <f t="shared" si="9"/>
        <v>0</v>
      </c>
      <c r="H61" s="69">
        <f t="shared" si="10"/>
        <v>0</v>
      </c>
    </row>
    <row r="62" spans="1:8" ht="15" customHeight="1" x14ac:dyDescent="0.25">
      <c r="A62" s="65"/>
      <c r="B62" s="272" t="e">
        <v>#REF!</v>
      </c>
      <c r="C62" s="74" t="s">
        <v>386</v>
      </c>
      <c r="D62" s="177">
        <v>793.81443298969066</v>
      </c>
      <c r="E62" s="84"/>
      <c r="F62" s="86"/>
      <c r="G62" s="82"/>
    </row>
    <row r="63" spans="1:8" ht="12" customHeight="1" x14ac:dyDescent="0.25">
      <c r="A63" s="79" t="s">
        <v>115</v>
      </c>
      <c r="B63" s="351" t="s">
        <v>328</v>
      </c>
      <c r="C63" s="350" t="s">
        <v>387</v>
      </c>
      <c r="D63" s="379">
        <v>2440.6185567010311</v>
      </c>
      <c r="E63" s="6"/>
      <c r="F63" s="81"/>
      <c r="G63" s="81">
        <f>D63*E63</f>
        <v>0</v>
      </c>
      <c r="H63" s="69">
        <f t="shared" si="10"/>
        <v>0</v>
      </c>
    </row>
    <row r="64" spans="1:8" ht="12" customHeight="1" x14ac:dyDescent="0.25">
      <c r="A64" s="79" t="s">
        <v>116</v>
      </c>
      <c r="B64" s="351" t="s">
        <v>335</v>
      </c>
      <c r="C64" s="350" t="s">
        <v>388</v>
      </c>
      <c r="D64" s="378">
        <v>3168.0412371134025</v>
      </c>
      <c r="E64" s="6"/>
      <c r="F64" s="81"/>
      <c r="G64" s="81">
        <f t="shared" ref="G64:G65" si="11">D64*E64</f>
        <v>0</v>
      </c>
      <c r="H64" s="69">
        <f t="shared" si="10"/>
        <v>0</v>
      </c>
    </row>
    <row r="65" spans="1:8" ht="12" customHeight="1" x14ac:dyDescent="0.25">
      <c r="A65" s="79" t="s">
        <v>117</v>
      </c>
      <c r="B65" s="351" t="s">
        <v>242</v>
      </c>
      <c r="C65" s="350" t="s">
        <v>389</v>
      </c>
      <c r="D65" s="379">
        <v>2717.7319587628863</v>
      </c>
      <c r="E65" s="6"/>
      <c r="F65" s="81"/>
      <c r="G65" s="81">
        <f t="shared" si="11"/>
        <v>0</v>
      </c>
      <c r="H65" s="69">
        <f t="shared" si="10"/>
        <v>0</v>
      </c>
    </row>
    <row r="66" spans="1:8" ht="15" customHeight="1" x14ac:dyDescent="0.25">
      <c r="A66" s="65"/>
      <c r="B66" s="272" t="s">
        <v>328</v>
      </c>
      <c r="C66" s="74" t="s">
        <v>390</v>
      </c>
      <c r="D66" s="177">
        <v>912.28041237113416</v>
      </c>
      <c r="E66" s="84"/>
      <c r="F66" s="86"/>
      <c r="G66" s="82">
        <f t="shared" ref="G66" si="12">D66*E66</f>
        <v>0</v>
      </c>
    </row>
    <row r="67" spans="1:8" ht="12" customHeight="1" x14ac:dyDescent="0.25">
      <c r="A67" s="79"/>
      <c r="B67" s="80" t="s">
        <v>328</v>
      </c>
      <c r="C67" s="350" t="s">
        <v>391</v>
      </c>
      <c r="D67" s="379">
        <v>5454.2268041237121</v>
      </c>
      <c r="E67" s="6"/>
      <c r="F67" s="81"/>
      <c r="G67" s="81"/>
      <c r="H67" s="69">
        <f t="shared" si="10"/>
        <v>0</v>
      </c>
    </row>
    <row r="68" spans="1:8" ht="12" customHeight="1" x14ac:dyDescent="0.25">
      <c r="A68" s="79"/>
      <c r="B68" s="80" t="s">
        <v>328</v>
      </c>
      <c r="C68" s="350" t="s">
        <v>392</v>
      </c>
      <c r="D68" s="379">
        <v>2960.2061855670108</v>
      </c>
      <c r="E68" s="6"/>
      <c r="F68" s="81"/>
      <c r="G68" s="81">
        <f>D68*E68</f>
        <v>0</v>
      </c>
      <c r="H68" s="69">
        <f t="shared" si="10"/>
        <v>0</v>
      </c>
    </row>
    <row r="69" spans="1:8" ht="12" customHeight="1" x14ac:dyDescent="0.25">
      <c r="A69" s="79" t="s">
        <v>118</v>
      </c>
      <c r="B69" s="351" t="s">
        <v>328</v>
      </c>
      <c r="C69" s="350" t="s">
        <v>393</v>
      </c>
      <c r="D69" s="379">
        <v>2648.4536082474224</v>
      </c>
      <c r="E69" s="6"/>
      <c r="F69" s="81"/>
      <c r="G69" s="81">
        <f>D69*E69</f>
        <v>0</v>
      </c>
      <c r="H69" s="69">
        <f t="shared" si="10"/>
        <v>0</v>
      </c>
    </row>
    <row r="70" spans="1:8" ht="12" customHeight="1" x14ac:dyDescent="0.25">
      <c r="A70" s="79"/>
      <c r="B70" s="351" t="s">
        <v>328</v>
      </c>
      <c r="C70" s="350" t="s">
        <v>394</v>
      </c>
      <c r="D70" s="379">
        <v>2371.3402061855672</v>
      </c>
      <c r="E70" s="6"/>
      <c r="F70" s="81"/>
      <c r="G70" s="81">
        <v>0</v>
      </c>
      <c r="H70" s="69">
        <f t="shared" si="10"/>
        <v>0</v>
      </c>
    </row>
    <row r="71" spans="1:8" ht="12" customHeight="1" x14ac:dyDescent="0.25">
      <c r="A71" s="79" t="s">
        <v>119</v>
      </c>
      <c r="B71" s="351" t="s">
        <v>242</v>
      </c>
      <c r="C71" s="350" t="s">
        <v>395</v>
      </c>
      <c r="D71" s="379">
        <v>2336.7010309278348</v>
      </c>
      <c r="E71" s="6"/>
      <c r="F71" s="81"/>
      <c r="G71" s="81">
        <f t="shared" ref="G71:G76" si="13">D71*E71</f>
        <v>0</v>
      </c>
      <c r="H71" s="69">
        <f t="shared" si="10"/>
        <v>0</v>
      </c>
    </row>
    <row r="72" spans="1:8" ht="15" customHeight="1" x14ac:dyDescent="0.25">
      <c r="A72" s="65"/>
      <c r="B72" s="272" t="s">
        <v>328</v>
      </c>
      <c r="C72" s="74" t="s">
        <v>396</v>
      </c>
      <c r="D72" s="177">
        <v>396.90721649484522</v>
      </c>
      <c r="E72" s="84"/>
      <c r="F72" s="86"/>
      <c r="G72" s="82">
        <f t="shared" si="13"/>
        <v>0</v>
      </c>
    </row>
    <row r="73" spans="1:8" ht="12" customHeight="1" x14ac:dyDescent="0.25">
      <c r="A73" s="79"/>
      <c r="B73" s="351" t="s">
        <v>328</v>
      </c>
      <c r="C73" s="350" t="s">
        <v>397</v>
      </c>
      <c r="D73" s="379">
        <v>4276.494845360824</v>
      </c>
      <c r="E73" s="6"/>
      <c r="F73" s="81"/>
      <c r="G73" s="81">
        <f t="shared" si="13"/>
        <v>0</v>
      </c>
      <c r="H73" s="69">
        <f t="shared" si="10"/>
        <v>0</v>
      </c>
    </row>
    <row r="74" spans="1:8" ht="12" customHeight="1" x14ac:dyDescent="0.25">
      <c r="A74" s="79"/>
      <c r="B74" s="351" t="s">
        <v>328</v>
      </c>
      <c r="C74" s="350" t="s">
        <v>398</v>
      </c>
      <c r="D74" s="379">
        <v>7116.9072164948457</v>
      </c>
      <c r="E74" s="6"/>
      <c r="F74" s="81"/>
      <c r="G74" s="81">
        <f t="shared" si="13"/>
        <v>0</v>
      </c>
      <c r="H74" s="69">
        <f t="shared" si="10"/>
        <v>0</v>
      </c>
    </row>
    <row r="75" spans="1:8" ht="12" customHeight="1" x14ac:dyDescent="0.25">
      <c r="A75" s="79" t="s">
        <v>120</v>
      </c>
      <c r="B75" s="352" t="s">
        <v>328</v>
      </c>
      <c r="C75" s="350" t="s">
        <v>399</v>
      </c>
      <c r="D75" s="379">
        <v>6147.0103092783511</v>
      </c>
      <c r="E75" s="6"/>
      <c r="F75" s="81"/>
      <c r="G75" s="81">
        <f t="shared" si="13"/>
        <v>0</v>
      </c>
      <c r="H75" s="69">
        <f t="shared" si="10"/>
        <v>0</v>
      </c>
    </row>
    <row r="76" spans="1:8" x14ac:dyDescent="0.25">
      <c r="A76" s="65"/>
      <c r="B76" s="352" t="s">
        <v>242</v>
      </c>
      <c r="C76" s="350" t="s">
        <v>400</v>
      </c>
      <c r="D76" s="379">
        <v>2856.2886597938141</v>
      </c>
      <c r="E76" s="6"/>
      <c r="F76" s="81"/>
      <c r="G76" s="81">
        <f t="shared" si="13"/>
        <v>0</v>
      </c>
      <c r="H76" s="69">
        <f t="shared" si="10"/>
        <v>0</v>
      </c>
    </row>
    <row r="77" spans="1:8" s="65" customFormat="1" x14ac:dyDescent="0.25">
      <c r="C77" s="61"/>
      <c r="D77" s="130"/>
      <c r="G77" s="67"/>
    </row>
    <row r="78" spans="1:8" s="65" customFormat="1" x14ac:dyDescent="0.25">
      <c r="C78" s="61"/>
      <c r="D78" s="130"/>
      <c r="G78" s="67"/>
    </row>
  </sheetData>
  <sheetProtection algorithmName="SHA-512" hashValue="oJpeSFFkrm5buIpY7v4FtWjOhVJFfD3Y0fFbDWfrNAhVwDQLrrgFvwZWabOL3t8woLBFmUz4/cYHWVlPjzPAEA==" saltValue="4yWY+vTU9m8H3ixCJh6woQ==" spinCount="100000" sheet="1" objects="1" scenarios="1"/>
  <phoneticPr fontId="13" type="noConversion"/>
  <pageMargins left="0.7" right="0.7" top="0.75" bottom="0.75" header="0.3" footer="0.3"/>
  <pageSetup paperSize="9" scale="58" orientation="portrait" r:id="rId1"/>
  <colBreaks count="1" manualBreakCount="1">
    <brk id="6" max="9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J166"/>
  <sheetViews>
    <sheetView showGridLines="0" zoomScaleNormal="100" zoomScaleSheetLayoutView="100" workbookViewId="0">
      <pane ySplit="3" topLeftCell="A4" activePane="bottomLeft" state="frozen"/>
      <selection activeCell="O28" sqref="O28"/>
      <selection pane="bottomLeft" activeCell="A4" sqref="A4"/>
    </sheetView>
  </sheetViews>
  <sheetFormatPr defaultColWidth="9.140625" defaultRowHeight="15" x14ac:dyDescent="0.25"/>
  <cols>
    <col min="1" max="1" width="1.42578125" style="111" customWidth="1"/>
    <col min="2" max="2" width="10.85546875" style="111" customWidth="1"/>
    <col min="3" max="3" width="35.85546875" style="69" customWidth="1"/>
    <col min="4" max="4" width="48" style="69" customWidth="1"/>
    <col min="5" max="5" width="20.28515625" style="69" customWidth="1"/>
    <col min="6" max="6" width="7.85546875" style="111" customWidth="1"/>
    <col min="7" max="7" width="7.7109375" style="111" customWidth="1"/>
    <col min="8" max="8" width="5.140625" style="69" bestFit="1" customWidth="1"/>
    <col min="9" max="9" width="9.140625" style="112" hidden="1" customWidth="1"/>
    <col min="10" max="16384" width="9.140625" style="69"/>
  </cols>
  <sheetData>
    <row r="1" spans="1:9" x14ac:dyDescent="0.25">
      <c r="A1" s="93"/>
      <c r="B1" s="93"/>
      <c r="C1" s="430" t="s">
        <v>163</v>
      </c>
      <c r="D1" s="65"/>
      <c r="E1" s="37" t="s">
        <v>67</v>
      </c>
      <c r="F1" s="436">
        <f>SUM(I5:I167)</f>
        <v>0</v>
      </c>
      <c r="G1" s="436"/>
      <c r="H1" s="12" t="s">
        <v>165</v>
      </c>
      <c r="I1" s="68"/>
    </row>
    <row r="2" spans="1:9" x14ac:dyDescent="0.25">
      <c r="A2" s="93"/>
      <c r="B2" s="93"/>
      <c r="C2" s="431"/>
      <c r="D2" s="65"/>
      <c r="E2" s="22"/>
      <c r="F2" s="93"/>
      <c r="G2" s="93"/>
      <c r="H2" s="65"/>
      <c r="I2" s="68"/>
    </row>
    <row r="3" spans="1:9" x14ac:dyDescent="0.25">
      <c r="A3" s="93"/>
      <c r="B3" s="93"/>
      <c r="C3" s="432"/>
      <c r="D3" s="22"/>
      <c r="E3" s="22"/>
      <c r="F3" s="94" t="s">
        <v>61</v>
      </c>
      <c r="G3" s="94" t="s">
        <v>146</v>
      </c>
      <c r="H3" s="65"/>
      <c r="I3" s="68"/>
    </row>
    <row r="4" spans="1:9" ht="18.75" customHeight="1" x14ac:dyDescent="0.25">
      <c r="A4" s="236">
        <v>11</v>
      </c>
      <c r="B4" s="241" t="s">
        <v>145</v>
      </c>
      <c r="C4" s="243" t="s">
        <v>401</v>
      </c>
      <c r="D4" s="74"/>
      <c r="E4" s="230"/>
      <c r="F4" s="230"/>
      <c r="G4" s="230"/>
      <c r="H4" s="231"/>
      <c r="I4" s="68"/>
    </row>
    <row r="5" spans="1:9" ht="33.75" customHeight="1" x14ac:dyDescent="0.25">
      <c r="A5" s="237" t="s">
        <v>0</v>
      </c>
      <c r="B5" s="244" t="s">
        <v>328</v>
      </c>
      <c r="C5" s="103" t="s">
        <v>402</v>
      </c>
      <c r="D5" s="160" t="s">
        <v>403</v>
      </c>
      <c r="E5" s="435"/>
      <c r="F5" s="200">
        <v>3580</v>
      </c>
      <c r="G5" s="153"/>
      <c r="H5" s="141"/>
      <c r="I5" s="186">
        <f t="shared" ref="I5:I13" si="0">F5*G5</f>
        <v>0</v>
      </c>
    </row>
    <row r="6" spans="1:9" ht="33" customHeight="1" x14ac:dyDescent="0.25">
      <c r="A6" s="237" t="s">
        <v>1</v>
      </c>
      <c r="B6" s="245" t="s">
        <v>328</v>
      </c>
      <c r="C6" s="185" t="s">
        <v>404</v>
      </c>
      <c r="D6" s="95" t="s">
        <v>405</v>
      </c>
      <c r="E6" s="434"/>
      <c r="F6" s="175">
        <v>3790</v>
      </c>
      <c r="G6" s="143"/>
      <c r="H6" s="141"/>
      <c r="I6" s="186">
        <f t="shared" si="0"/>
        <v>0</v>
      </c>
    </row>
    <row r="7" spans="1:9" ht="33.75" customHeight="1" x14ac:dyDescent="0.25">
      <c r="A7" s="237" t="s">
        <v>2</v>
      </c>
      <c r="B7" s="244" t="s">
        <v>328</v>
      </c>
      <c r="C7" s="103" t="s">
        <v>406</v>
      </c>
      <c r="D7" s="160" t="s">
        <v>403</v>
      </c>
      <c r="E7" s="433"/>
      <c r="F7" s="16">
        <v>3580</v>
      </c>
      <c r="G7" s="143"/>
      <c r="H7" s="141"/>
      <c r="I7" s="186">
        <f t="shared" si="0"/>
        <v>0</v>
      </c>
    </row>
    <row r="8" spans="1:9" ht="33.75" customHeight="1" x14ac:dyDescent="0.25">
      <c r="A8" s="237" t="s">
        <v>3</v>
      </c>
      <c r="B8" s="246" t="s">
        <v>328</v>
      </c>
      <c r="C8" s="109" t="s">
        <v>407</v>
      </c>
      <c r="D8" s="90" t="s">
        <v>405</v>
      </c>
      <c r="E8" s="434"/>
      <c r="F8" s="17">
        <v>3790</v>
      </c>
      <c r="G8" s="143"/>
      <c r="H8" s="141"/>
      <c r="I8" s="186">
        <f t="shared" si="0"/>
        <v>0</v>
      </c>
    </row>
    <row r="9" spans="1:9" ht="40.5" customHeight="1" x14ac:dyDescent="0.25">
      <c r="A9" s="237" t="s">
        <v>4</v>
      </c>
      <c r="B9" s="247" t="s">
        <v>328</v>
      </c>
      <c r="C9" s="96" t="s">
        <v>408</v>
      </c>
      <c r="D9" s="97" t="s">
        <v>409</v>
      </c>
      <c r="E9" s="98"/>
      <c r="F9" s="17">
        <v>60</v>
      </c>
      <c r="G9" s="143"/>
      <c r="H9" s="141"/>
      <c r="I9" s="186">
        <f t="shared" si="0"/>
        <v>0</v>
      </c>
    </row>
    <row r="10" spans="1:9" ht="42.75" customHeight="1" x14ac:dyDescent="0.25">
      <c r="A10" s="237" t="s">
        <v>5</v>
      </c>
      <c r="B10" s="247" t="s">
        <v>328</v>
      </c>
      <c r="C10" s="96" t="s">
        <v>410</v>
      </c>
      <c r="D10" s="97" t="s">
        <v>411</v>
      </c>
      <c r="E10" s="99"/>
      <c r="F10" s="100">
        <v>45</v>
      </c>
      <c r="G10" s="143"/>
      <c r="H10" s="141"/>
      <c r="I10" s="186">
        <f t="shared" si="0"/>
        <v>0</v>
      </c>
    </row>
    <row r="11" spans="1:9" ht="39.75" customHeight="1" x14ac:dyDescent="0.25">
      <c r="A11" s="237" t="s">
        <v>6</v>
      </c>
      <c r="B11" s="247" t="s">
        <v>328</v>
      </c>
      <c r="C11" s="96" t="s">
        <v>412</v>
      </c>
      <c r="D11" s="97" t="s">
        <v>413</v>
      </c>
      <c r="E11" s="101"/>
      <c r="F11" s="100">
        <v>145</v>
      </c>
      <c r="G11" s="143"/>
      <c r="H11" s="141"/>
      <c r="I11" s="186">
        <f t="shared" si="0"/>
        <v>0</v>
      </c>
    </row>
    <row r="12" spans="1:9" ht="37.5" customHeight="1" x14ac:dyDescent="0.25">
      <c r="A12" s="237" t="s">
        <v>7</v>
      </c>
      <c r="B12" s="247" t="s">
        <v>328</v>
      </c>
      <c r="C12" s="96" t="s">
        <v>414</v>
      </c>
      <c r="D12" s="97" t="s">
        <v>415</v>
      </c>
      <c r="E12" s="98"/>
      <c r="F12" s="100">
        <v>3310</v>
      </c>
      <c r="G12" s="143"/>
      <c r="H12" s="141"/>
      <c r="I12" s="186">
        <f t="shared" si="0"/>
        <v>0</v>
      </c>
    </row>
    <row r="13" spans="1:9" ht="55.5" customHeight="1" x14ac:dyDescent="0.25">
      <c r="A13" s="237"/>
      <c r="B13" s="247" t="s">
        <v>328</v>
      </c>
      <c r="C13" s="96" t="s">
        <v>416</v>
      </c>
      <c r="D13" s="97" t="s">
        <v>417</v>
      </c>
      <c r="E13" s="102"/>
      <c r="F13" s="100">
        <v>1215</v>
      </c>
      <c r="G13" s="143"/>
      <c r="H13" s="141"/>
      <c r="I13" s="186">
        <f t="shared" si="0"/>
        <v>0</v>
      </c>
    </row>
    <row r="14" spans="1:9" ht="18.75" customHeight="1" x14ac:dyDescent="0.25">
      <c r="A14" s="238"/>
      <c r="B14" s="228" t="s">
        <v>328</v>
      </c>
      <c r="C14" s="229" t="s">
        <v>418</v>
      </c>
      <c r="D14" s="271" t="s">
        <v>328</v>
      </c>
      <c r="E14" s="230"/>
      <c r="F14" s="234">
        <v>0</v>
      </c>
      <c r="G14" s="144"/>
      <c r="H14" s="231"/>
      <c r="I14" s="187"/>
    </row>
    <row r="15" spans="1:9" ht="42" customHeight="1" x14ac:dyDescent="0.25">
      <c r="A15" s="237" t="s">
        <v>8</v>
      </c>
      <c r="B15" s="246" t="s">
        <v>328</v>
      </c>
      <c r="C15" s="109" t="s">
        <v>419</v>
      </c>
      <c r="D15" s="90" t="s">
        <v>328</v>
      </c>
      <c r="E15" s="101"/>
      <c r="F15" s="100">
        <v>10555</v>
      </c>
      <c r="G15" s="153"/>
      <c r="H15" s="141"/>
      <c r="I15" s="186">
        <f>F15*G15</f>
        <v>0</v>
      </c>
    </row>
    <row r="16" spans="1:9" ht="37.5" customHeight="1" x14ac:dyDescent="0.25">
      <c r="A16" s="237"/>
      <c r="B16" s="245"/>
      <c r="C16" s="109" t="s">
        <v>420</v>
      </c>
      <c r="D16" s="95"/>
      <c r="E16" s="171"/>
      <c r="F16" s="100">
        <v>15290</v>
      </c>
      <c r="G16" s="153"/>
      <c r="H16" s="141"/>
      <c r="I16" s="186">
        <f>F16*G16</f>
        <v>0</v>
      </c>
    </row>
    <row r="17" spans="1:9" ht="43.5" customHeight="1" x14ac:dyDescent="0.25">
      <c r="A17" s="237" t="s">
        <v>9</v>
      </c>
      <c r="B17" s="247" t="s">
        <v>328</v>
      </c>
      <c r="C17" s="96" t="s">
        <v>421</v>
      </c>
      <c r="D17" s="97" t="s">
        <v>328</v>
      </c>
      <c r="E17" s="98"/>
      <c r="F17" s="363">
        <v>8045</v>
      </c>
      <c r="G17" s="143"/>
      <c r="H17" s="141"/>
      <c r="I17" s="186">
        <f>F17*G17</f>
        <v>0</v>
      </c>
    </row>
    <row r="18" spans="1:9" ht="44.25" customHeight="1" x14ac:dyDescent="0.25">
      <c r="A18" s="237" t="s">
        <v>10</v>
      </c>
      <c r="B18" s="246" t="s">
        <v>328</v>
      </c>
      <c r="C18" s="185" t="s">
        <v>422</v>
      </c>
      <c r="D18" s="90" t="s">
        <v>328</v>
      </c>
      <c r="E18" s="101"/>
      <c r="F18" s="343">
        <v>11575</v>
      </c>
      <c r="G18" s="143"/>
      <c r="H18" s="141"/>
      <c r="I18" s="186">
        <f t="shared" ref="I18" si="1">F18*G18</f>
        <v>0</v>
      </c>
    </row>
    <row r="19" spans="1:9" ht="18.75" customHeight="1" x14ac:dyDescent="0.25">
      <c r="A19" s="237"/>
      <c r="B19" s="228" t="s">
        <v>328</v>
      </c>
      <c r="C19" s="104" t="s">
        <v>423</v>
      </c>
      <c r="D19" s="271" t="s">
        <v>328</v>
      </c>
      <c r="E19" s="105"/>
      <c r="F19" s="189" t="e">
        <v>#N/A</v>
      </c>
      <c r="G19" s="144"/>
      <c r="H19" s="142"/>
      <c r="I19" s="187"/>
    </row>
    <row r="20" spans="1:9" ht="48.75" customHeight="1" x14ac:dyDescent="0.25">
      <c r="A20" s="237" t="s">
        <v>11</v>
      </c>
      <c r="B20" s="247" t="s">
        <v>328</v>
      </c>
      <c r="C20" s="96" t="s">
        <v>424</v>
      </c>
      <c r="D20" s="97" t="s">
        <v>425</v>
      </c>
      <c r="E20" s="98"/>
      <c r="F20" s="202">
        <v>50</v>
      </c>
      <c r="G20" s="143"/>
      <c r="H20" s="141"/>
      <c r="I20" s="186">
        <f t="shared" ref="I20:I32" si="2">F20*G20</f>
        <v>0</v>
      </c>
    </row>
    <row r="21" spans="1:9" ht="42.75" customHeight="1" x14ac:dyDescent="0.25">
      <c r="A21" s="237" t="s">
        <v>12</v>
      </c>
      <c r="B21" s="247" t="s">
        <v>328</v>
      </c>
      <c r="C21" s="96" t="s">
        <v>426</v>
      </c>
      <c r="D21" s="97" t="s">
        <v>427</v>
      </c>
      <c r="E21" s="98"/>
      <c r="F21" s="202">
        <v>415</v>
      </c>
      <c r="G21" s="143"/>
      <c r="H21" s="141"/>
      <c r="I21" s="186">
        <f t="shared" si="2"/>
        <v>0</v>
      </c>
    </row>
    <row r="22" spans="1:9" ht="19.5" customHeight="1" x14ac:dyDescent="0.25">
      <c r="A22" s="237"/>
      <c r="B22" s="244" t="s">
        <v>328</v>
      </c>
      <c r="C22" s="103" t="s">
        <v>428</v>
      </c>
      <c r="D22" s="197" t="s">
        <v>328</v>
      </c>
      <c r="E22" s="106"/>
      <c r="F22" s="204">
        <v>4530</v>
      </c>
      <c r="G22" s="143"/>
      <c r="H22" s="141"/>
      <c r="I22" s="186">
        <f t="shared" si="2"/>
        <v>0</v>
      </c>
    </row>
    <row r="23" spans="1:9" ht="19.5" customHeight="1" x14ac:dyDescent="0.25">
      <c r="A23" s="237"/>
      <c r="B23" s="245" t="s">
        <v>328</v>
      </c>
      <c r="C23" s="185" t="s">
        <v>429</v>
      </c>
      <c r="D23" s="201" t="s">
        <v>328</v>
      </c>
      <c r="E23" s="171"/>
      <c r="F23" s="204">
        <v>4530</v>
      </c>
      <c r="G23" s="143"/>
      <c r="H23" s="141"/>
      <c r="I23" s="186">
        <f t="shared" si="2"/>
        <v>0</v>
      </c>
    </row>
    <row r="24" spans="1:9" ht="19.5" customHeight="1" x14ac:dyDescent="0.25">
      <c r="A24" s="237"/>
      <c r="B24" s="245" t="s">
        <v>328</v>
      </c>
      <c r="C24" s="185" t="s">
        <v>430</v>
      </c>
      <c r="D24" s="201" t="s">
        <v>328</v>
      </c>
      <c r="E24" s="171"/>
      <c r="F24" s="204">
        <v>4530</v>
      </c>
      <c r="G24" s="143"/>
      <c r="H24" s="141"/>
      <c r="I24" s="186">
        <f t="shared" si="2"/>
        <v>0</v>
      </c>
    </row>
    <row r="25" spans="1:9" ht="19.5" customHeight="1" x14ac:dyDescent="0.25">
      <c r="A25" s="237"/>
      <c r="B25" s="246" t="s">
        <v>328</v>
      </c>
      <c r="C25" s="109" t="s">
        <v>431</v>
      </c>
      <c r="D25" s="384" t="s">
        <v>328</v>
      </c>
      <c r="E25" s="101"/>
      <c r="F25" s="202">
        <v>4530</v>
      </c>
      <c r="G25" s="143"/>
      <c r="H25" s="141"/>
      <c r="I25" s="186">
        <f t="shared" si="2"/>
        <v>0</v>
      </c>
    </row>
    <row r="26" spans="1:9" ht="19.5" customHeight="1" x14ac:dyDescent="0.25">
      <c r="A26" s="237"/>
      <c r="B26" s="245" t="s">
        <v>328</v>
      </c>
      <c r="C26" s="185" t="s">
        <v>432</v>
      </c>
      <c r="D26" s="201" t="s">
        <v>328</v>
      </c>
      <c r="E26" s="171"/>
      <c r="F26" s="204">
        <v>4530</v>
      </c>
      <c r="G26" s="143"/>
      <c r="H26" s="141"/>
      <c r="I26" s="186">
        <f t="shared" si="2"/>
        <v>0</v>
      </c>
    </row>
    <row r="27" spans="1:9" ht="19.5" customHeight="1" x14ac:dyDescent="0.25">
      <c r="A27" s="237"/>
      <c r="B27" s="245" t="s">
        <v>328</v>
      </c>
      <c r="C27" s="185" t="s">
        <v>433</v>
      </c>
      <c r="D27" s="201" t="s">
        <v>328</v>
      </c>
      <c r="E27" s="171"/>
      <c r="F27" s="204">
        <v>4530</v>
      </c>
      <c r="G27" s="143"/>
      <c r="H27" s="141"/>
      <c r="I27" s="186">
        <f t="shared" si="2"/>
        <v>0</v>
      </c>
    </row>
    <row r="28" spans="1:9" ht="19.5" customHeight="1" x14ac:dyDescent="0.25">
      <c r="A28" s="237"/>
      <c r="B28" s="245"/>
      <c r="C28" s="185" t="s">
        <v>434</v>
      </c>
      <c r="D28" s="201"/>
      <c r="E28" s="171"/>
      <c r="F28" s="204">
        <v>4530</v>
      </c>
      <c r="G28" s="143"/>
      <c r="H28" s="141"/>
      <c r="I28" s="186">
        <f t="shared" si="2"/>
        <v>0</v>
      </c>
    </row>
    <row r="29" spans="1:9" ht="19.5" customHeight="1" x14ac:dyDescent="0.25">
      <c r="A29" s="237"/>
      <c r="B29" s="246"/>
      <c r="C29" s="109" t="s">
        <v>435</v>
      </c>
      <c r="D29" s="199"/>
      <c r="E29" s="101"/>
      <c r="F29" s="202">
        <v>4530</v>
      </c>
      <c r="G29" s="143"/>
      <c r="H29" s="141"/>
      <c r="I29" s="186">
        <f t="shared" si="2"/>
        <v>0</v>
      </c>
    </row>
    <row r="30" spans="1:9" ht="51" customHeight="1" x14ac:dyDescent="0.25">
      <c r="A30" s="237"/>
      <c r="B30" s="247"/>
      <c r="C30" s="109" t="s">
        <v>436</v>
      </c>
      <c r="D30" s="411" t="s">
        <v>437</v>
      </c>
      <c r="E30" s="98"/>
      <c r="F30" s="202">
        <v>3120</v>
      </c>
      <c r="G30" s="143"/>
      <c r="H30" s="141"/>
      <c r="I30" s="186">
        <f t="shared" si="2"/>
        <v>0</v>
      </c>
    </row>
    <row r="31" spans="1:9" ht="46.5" customHeight="1" x14ac:dyDescent="0.25">
      <c r="A31" s="237"/>
      <c r="B31" s="247"/>
      <c r="C31" s="96" t="s">
        <v>438</v>
      </c>
      <c r="D31" s="184" t="s">
        <v>439</v>
      </c>
      <c r="E31" s="353"/>
      <c r="F31" s="356">
        <v>4240</v>
      </c>
      <c r="G31" s="129"/>
      <c r="H31" s="141"/>
      <c r="I31" s="186">
        <f t="shared" si="2"/>
        <v>0</v>
      </c>
    </row>
    <row r="32" spans="1:9" ht="33" customHeight="1" x14ac:dyDescent="0.25">
      <c r="A32" s="237"/>
      <c r="B32" s="247"/>
      <c r="C32" s="96" t="s">
        <v>440</v>
      </c>
      <c r="D32" s="161" t="s">
        <v>441</v>
      </c>
      <c r="E32" s="354"/>
      <c r="F32" s="204">
        <v>215</v>
      </c>
      <c r="G32" s="129"/>
      <c r="H32" s="141"/>
      <c r="I32" s="186">
        <f t="shared" si="2"/>
        <v>0</v>
      </c>
    </row>
    <row r="33" spans="1:9" ht="18.75" customHeight="1" x14ac:dyDescent="0.25">
      <c r="A33" s="237"/>
      <c r="B33" s="228" t="s">
        <v>328</v>
      </c>
      <c r="C33" s="104" t="s">
        <v>442</v>
      </c>
      <c r="D33" s="271" t="s">
        <v>328</v>
      </c>
      <c r="E33" s="108"/>
      <c r="F33" s="189" t="e">
        <v>#N/A</v>
      </c>
      <c r="G33" s="145"/>
      <c r="H33" s="142"/>
      <c r="I33" s="186"/>
    </row>
    <row r="34" spans="1:9" ht="54.75" customHeight="1" x14ac:dyDescent="0.25">
      <c r="A34" s="237"/>
      <c r="B34" s="247" t="s">
        <v>328</v>
      </c>
      <c r="C34" s="96" t="s">
        <v>443</v>
      </c>
      <c r="D34" s="97" t="s">
        <v>444</v>
      </c>
      <c r="E34" s="98"/>
      <c r="F34" s="17">
        <v>6780</v>
      </c>
      <c r="G34" s="143"/>
      <c r="H34" s="141"/>
      <c r="I34" s="186">
        <f t="shared" ref="I34:I39" si="3">F34*G34</f>
        <v>0</v>
      </c>
    </row>
    <row r="35" spans="1:9" ht="44.25" customHeight="1" x14ac:dyDescent="0.25">
      <c r="A35" s="237" t="s">
        <v>13</v>
      </c>
      <c r="B35" s="247" t="s">
        <v>328</v>
      </c>
      <c r="C35" s="96" t="s">
        <v>445</v>
      </c>
      <c r="D35" s="97" t="s">
        <v>444</v>
      </c>
      <c r="E35" s="157"/>
      <c r="F35" s="17">
        <v>9560</v>
      </c>
      <c r="G35" s="143"/>
      <c r="H35" s="141"/>
      <c r="I35" s="186">
        <f t="shared" si="3"/>
        <v>0</v>
      </c>
    </row>
    <row r="36" spans="1:9" ht="45.75" customHeight="1" x14ac:dyDescent="0.25">
      <c r="A36" s="237"/>
      <c r="B36" s="247" t="s">
        <v>328</v>
      </c>
      <c r="C36" s="96" t="s">
        <v>446</v>
      </c>
      <c r="D36" s="97" t="s">
        <v>447</v>
      </c>
      <c r="E36" s="156"/>
      <c r="F36" s="17">
        <v>13695</v>
      </c>
      <c r="G36" s="143"/>
      <c r="H36" s="141"/>
      <c r="I36" s="186">
        <f t="shared" si="3"/>
        <v>0</v>
      </c>
    </row>
    <row r="37" spans="1:9" ht="45.75" customHeight="1" x14ac:dyDescent="0.25">
      <c r="A37" s="237"/>
      <c r="B37" s="247" t="s">
        <v>328</v>
      </c>
      <c r="C37" s="96" t="s">
        <v>448</v>
      </c>
      <c r="D37" s="162" t="s">
        <v>449</v>
      </c>
      <c r="E37" s="156"/>
      <c r="F37" s="17">
        <v>3405</v>
      </c>
      <c r="G37" s="143"/>
      <c r="H37" s="141"/>
      <c r="I37" s="186">
        <f t="shared" si="3"/>
        <v>0</v>
      </c>
    </row>
    <row r="38" spans="1:9" ht="55.5" customHeight="1" x14ac:dyDescent="0.25">
      <c r="A38" s="237" t="s">
        <v>14</v>
      </c>
      <c r="B38" s="247" t="s">
        <v>328</v>
      </c>
      <c r="C38" s="96" t="s">
        <v>450</v>
      </c>
      <c r="D38" s="158" t="s">
        <v>451</v>
      </c>
      <c r="E38" s="156"/>
      <c r="F38" s="17">
        <v>3225</v>
      </c>
      <c r="G38" s="143"/>
      <c r="H38" s="141"/>
      <c r="I38" s="186">
        <f t="shared" si="3"/>
        <v>0</v>
      </c>
    </row>
    <row r="39" spans="1:9" ht="48" customHeight="1" x14ac:dyDescent="0.25">
      <c r="A39" s="237"/>
      <c r="B39" s="247" t="s">
        <v>328</v>
      </c>
      <c r="C39" s="96" t="s">
        <v>452</v>
      </c>
      <c r="D39" s="164" t="s">
        <v>453</v>
      </c>
      <c r="E39" s="156"/>
      <c r="F39" s="17">
        <v>4345</v>
      </c>
      <c r="G39" s="143"/>
      <c r="H39" s="141"/>
      <c r="I39" s="186">
        <f t="shared" si="3"/>
        <v>0</v>
      </c>
    </row>
    <row r="40" spans="1:9" ht="31.5" customHeight="1" x14ac:dyDescent="0.25">
      <c r="A40" s="237"/>
      <c r="B40" s="247"/>
      <c r="C40" s="96" t="s">
        <v>454</v>
      </c>
      <c r="D40" s="164" t="s">
        <v>328</v>
      </c>
      <c r="E40" s="364"/>
      <c r="F40" s="17">
        <v>2355</v>
      </c>
      <c r="G40" s="143"/>
      <c r="H40" s="141"/>
      <c r="I40" s="186">
        <f t="shared" ref="I40" si="4">F40*G40</f>
        <v>0</v>
      </c>
    </row>
    <row r="41" spans="1:9" ht="27.75" customHeight="1" x14ac:dyDescent="0.25">
      <c r="A41" s="237" t="s">
        <v>15</v>
      </c>
      <c r="B41" s="247" t="s">
        <v>328</v>
      </c>
      <c r="C41" s="96" t="s">
        <v>455</v>
      </c>
      <c r="D41" s="164" t="s">
        <v>456</v>
      </c>
      <c r="E41" s="156"/>
      <c r="F41" s="17">
        <v>2425</v>
      </c>
      <c r="G41" s="152"/>
      <c r="H41" s="141"/>
      <c r="I41" s="186">
        <f t="shared" ref="I41" si="5">F41*G41</f>
        <v>0</v>
      </c>
    </row>
    <row r="42" spans="1:9" ht="18.75" customHeight="1" x14ac:dyDescent="0.25">
      <c r="A42" s="237" t="s">
        <v>16</v>
      </c>
      <c r="B42" s="241" t="s">
        <v>328</v>
      </c>
      <c r="C42" s="170" t="s">
        <v>457</v>
      </c>
      <c r="D42" s="391" t="s">
        <v>328</v>
      </c>
      <c r="E42" s="167"/>
      <c r="F42" s="189" t="e">
        <v>#N/A</v>
      </c>
      <c r="G42" s="168"/>
      <c r="H42" s="169"/>
      <c r="I42" s="190"/>
    </row>
    <row r="43" spans="1:9" ht="59.25" customHeight="1" x14ac:dyDescent="0.25">
      <c r="A43" s="237"/>
      <c r="B43" s="247"/>
      <c r="C43" s="96" t="s">
        <v>458</v>
      </c>
      <c r="D43" s="164" t="s">
        <v>459</v>
      </c>
      <c r="E43" s="386"/>
      <c r="F43" s="390">
        <v>393055</v>
      </c>
      <c r="G43" s="129"/>
      <c r="H43" s="150"/>
      <c r="I43" s="186">
        <f t="shared" ref="I43:I59" si="6">F43*G43</f>
        <v>0</v>
      </c>
    </row>
    <row r="44" spans="1:9" ht="17.25" customHeight="1" x14ac:dyDescent="0.25">
      <c r="A44" s="237" t="s">
        <v>17</v>
      </c>
      <c r="B44" s="244" t="s">
        <v>328</v>
      </c>
      <c r="C44" s="103" t="s">
        <v>460</v>
      </c>
      <c r="D44" s="444" t="s">
        <v>461</v>
      </c>
      <c r="E44" s="441"/>
      <c r="F44" s="16">
        <v>15660</v>
      </c>
      <c r="G44" s="129"/>
      <c r="H44" s="141"/>
      <c r="I44" s="186">
        <f t="shared" si="6"/>
        <v>0</v>
      </c>
    </row>
    <row r="45" spans="1:9" ht="17.25" customHeight="1" x14ac:dyDescent="0.25">
      <c r="A45" s="237" t="s">
        <v>18</v>
      </c>
      <c r="B45" s="245" t="s">
        <v>328</v>
      </c>
      <c r="C45" s="185" t="s">
        <v>462</v>
      </c>
      <c r="D45" s="445"/>
      <c r="E45" s="442"/>
      <c r="F45" s="200">
        <v>15660</v>
      </c>
      <c r="G45" s="242"/>
      <c r="H45" s="141"/>
      <c r="I45" s="186">
        <f t="shared" si="6"/>
        <v>0</v>
      </c>
    </row>
    <row r="46" spans="1:9" ht="17.25" customHeight="1" x14ac:dyDescent="0.25">
      <c r="A46" s="237"/>
      <c r="B46" s="246" t="s">
        <v>328</v>
      </c>
      <c r="C46" s="185" t="s">
        <v>463</v>
      </c>
      <c r="D46" s="446"/>
      <c r="E46" s="443"/>
      <c r="F46" s="140">
        <v>15660</v>
      </c>
      <c r="G46" s="143"/>
      <c r="H46" s="141"/>
      <c r="I46" s="186">
        <f t="shared" si="6"/>
        <v>0</v>
      </c>
    </row>
    <row r="47" spans="1:9" ht="59.25" customHeight="1" x14ac:dyDescent="0.25">
      <c r="A47" s="237"/>
      <c r="B47" s="247" t="s">
        <v>328</v>
      </c>
      <c r="C47" s="96" t="s">
        <v>464</v>
      </c>
      <c r="D47" s="163" t="s">
        <v>465</v>
      </c>
      <c r="E47" s="342"/>
      <c r="F47" s="140">
        <v>29325</v>
      </c>
      <c r="G47" s="129"/>
      <c r="H47" s="150"/>
      <c r="I47" s="186">
        <f t="shared" si="6"/>
        <v>0</v>
      </c>
    </row>
    <row r="48" spans="1:9" ht="51.75" customHeight="1" x14ac:dyDescent="0.25">
      <c r="A48" s="237"/>
      <c r="B48" s="247" t="s">
        <v>328</v>
      </c>
      <c r="C48" s="96" t="s">
        <v>466</v>
      </c>
      <c r="D48" s="163" t="s">
        <v>467</v>
      </c>
      <c r="E48" s="196"/>
      <c r="F48" s="140">
        <v>23970</v>
      </c>
      <c r="G48" s="129"/>
      <c r="H48" s="150"/>
      <c r="I48" s="186">
        <f t="shared" si="6"/>
        <v>0</v>
      </c>
    </row>
    <row r="49" spans="1:9" ht="51" customHeight="1" x14ac:dyDescent="0.25">
      <c r="A49" s="237"/>
      <c r="B49" s="247" t="s">
        <v>328</v>
      </c>
      <c r="C49" s="96" t="s">
        <v>468</v>
      </c>
      <c r="D49" s="163" t="s">
        <v>469</v>
      </c>
      <c r="E49" s="196"/>
      <c r="F49" s="140">
        <v>20330</v>
      </c>
      <c r="G49" s="129"/>
      <c r="H49" s="150"/>
      <c r="I49" s="186">
        <f>F49*G49</f>
        <v>0</v>
      </c>
    </row>
    <row r="50" spans="1:9" ht="22.5" customHeight="1" x14ac:dyDescent="0.25">
      <c r="A50" s="237"/>
      <c r="B50" s="244"/>
      <c r="C50" s="103" t="s">
        <v>470</v>
      </c>
      <c r="D50" s="405"/>
      <c r="E50" s="403"/>
      <c r="F50" s="224">
        <v>34155</v>
      </c>
      <c r="G50" s="129"/>
      <c r="H50" s="150"/>
      <c r="I50" s="186">
        <f>F50*G50</f>
        <v>0</v>
      </c>
    </row>
    <row r="51" spans="1:9" ht="22.5" customHeight="1" x14ac:dyDescent="0.25">
      <c r="A51" s="237"/>
      <c r="B51" s="245"/>
      <c r="C51" s="185" t="s">
        <v>471</v>
      </c>
      <c r="D51" s="405" t="s">
        <v>328</v>
      </c>
      <c r="E51" s="374"/>
      <c r="F51" s="200">
        <v>34155</v>
      </c>
      <c r="G51" s="36"/>
      <c r="H51" s="375"/>
      <c r="I51" s="186">
        <f>F51*G51</f>
        <v>0</v>
      </c>
    </row>
    <row r="52" spans="1:9" ht="22.5" customHeight="1" x14ac:dyDescent="0.25">
      <c r="A52" s="237"/>
      <c r="B52" s="245"/>
      <c r="C52" s="109" t="s">
        <v>472</v>
      </c>
      <c r="D52" s="163"/>
      <c r="E52" s="394"/>
      <c r="F52" s="140">
        <v>34155</v>
      </c>
      <c r="G52" s="36"/>
      <c r="H52" s="375"/>
      <c r="I52" s="186">
        <f>F52*G52</f>
        <v>0</v>
      </c>
    </row>
    <row r="53" spans="1:9" ht="23.25" customHeight="1" x14ac:dyDescent="0.25">
      <c r="A53" s="237"/>
      <c r="B53" s="244" t="s">
        <v>328</v>
      </c>
      <c r="C53" s="103" t="s">
        <v>473</v>
      </c>
      <c r="D53" s="110" t="s">
        <v>328</v>
      </c>
      <c r="E53" s="441"/>
      <c r="F53" s="224">
        <v>14960</v>
      </c>
      <c r="G53" s="183"/>
      <c r="H53" s="141"/>
      <c r="I53" s="186">
        <f t="shared" si="6"/>
        <v>0</v>
      </c>
    </row>
    <row r="54" spans="1:9" ht="23.25" customHeight="1" x14ac:dyDescent="0.25">
      <c r="A54" s="237" t="s">
        <v>19</v>
      </c>
      <c r="B54" s="245" t="s">
        <v>328</v>
      </c>
      <c r="C54" s="109" t="s">
        <v>474</v>
      </c>
      <c r="D54" s="107" t="s">
        <v>328</v>
      </c>
      <c r="E54" s="443"/>
      <c r="F54" s="200">
        <v>17885</v>
      </c>
      <c r="G54" s="36"/>
      <c r="H54" s="141"/>
      <c r="I54" s="186">
        <f t="shared" si="6"/>
        <v>0</v>
      </c>
    </row>
    <row r="55" spans="1:9" ht="42.75" customHeight="1" x14ac:dyDescent="0.25">
      <c r="A55" s="237"/>
      <c r="B55" s="244" t="s">
        <v>328</v>
      </c>
      <c r="C55" s="96" t="s">
        <v>475</v>
      </c>
      <c r="D55" s="107" t="s">
        <v>328</v>
      </c>
      <c r="E55" s="372"/>
      <c r="F55" s="224">
        <v>3020</v>
      </c>
      <c r="G55" s="183"/>
      <c r="H55" s="141"/>
      <c r="I55" s="186">
        <f t="shared" si="6"/>
        <v>0</v>
      </c>
    </row>
    <row r="56" spans="1:9" ht="23.25" customHeight="1" x14ac:dyDescent="0.25">
      <c r="A56" s="237" t="s">
        <v>20</v>
      </c>
      <c r="B56" s="244" t="s">
        <v>328</v>
      </c>
      <c r="C56" s="103" t="s">
        <v>476</v>
      </c>
      <c r="D56" s="110" t="s">
        <v>328</v>
      </c>
      <c r="E56" s="441"/>
      <c r="F56" s="224">
        <v>3935</v>
      </c>
      <c r="G56" s="242"/>
      <c r="H56" s="141"/>
      <c r="I56" s="186">
        <f t="shared" si="6"/>
        <v>0</v>
      </c>
    </row>
    <row r="57" spans="1:9" ht="23.25" customHeight="1" x14ac:dyDescent="0.25">
      <c r="A57" s="237" t="s">
        <v>21</v>
      </c>
      <c r="B57" s="246" t="s">
        <v>328</v>
      </c>
      <c r="C57" s="109" t="s">
        <v>477</v>
      </c>
      <c r="D57" s="90" t="s">
        <v>328</v>
      </c>
      <c r="E57" s="443"/>
      <c r="F57" s="140">
        <v>6015</v>
      </c>
      <c r="G57" s="143"/>
      <c r="H57" s="141"/>
      <c r="I57" s="186">
        <f t="shared" si="6"/>
        <v>0</v>
      </c>
    </row>
    <row r="58" spans="1:9" ht="59.25" customHeight="1" x14ac:dyDescent="0.25">
      <c r="A58" s="237"/>
      <c r="B58" s="246"/>
      <c r="C58" s="109" t="s">
        <v>478</v>
      </c>
      <c r="D58" s="97" t="s">
        <v>479</v>
      </c>
      <c r="E58" s="382"/>
      <c r="F58" s="140">
        <v>3300</v>
      </c>
      <c r="G58" s="143"/>
      <c r="H58" s="141"/>
      <c r="I58" s="186">
        <f t="shared" si="6"/>
        <v>0</v>
      </c>
    </row>
    <row r="59" spans="1:9" ht="59.25" customHeight="1" x14ac:dyDescent="0.25">
      <c r="A59" s="237"/>
      <c r="B59" s="246"/>
      <c r="C59" s="109" t="s">
        <v>480</v>
      </c>
      <c r="D59" s="97"/>
      <c r="E59" s="409"/>
      <c r="F59" s="140">
        <v>3900</v>
      </c>
      <c r="G59" s="143"/>
      <c r="H59" s="141"/>
      <c r="I59" s="186">
        <f t="shared" si="6"/>
        <v>0</v>
      </c>
    </row>
    <row r="60" spans="1:9" ht="46.5" customHeight="1" x14ac:dyDescent="0.25">
      <c r="A60" s="237"/>
      <c r="B60" s="247" t="s">
        <v>328</v>
      </c>
      <c r="C60" s="109" t="s">
        <v>481</v>
      </c>
      <c r="D60" s="97" t="s">
        <v>328</v>
      </c>
      <c r="E60" s="203"/>
      <c r="F60" s="140">
        <v>12840</v>
      </c>
      <c r="G60" s="143"/>
      <c r="H60" s="141"/>
      <c r="I60" s="186">
        <f t="shared" ref="I60:I118" si="7">F60*G60</f>
        <v>0</v>
      </c>
    </row>
    <row r="61" spans="1:9" ht="36" customHeight="1" x14ac:dyDescent="0.25">
      <c r="A61" s="237" t="s">
        <v>22</v>
      </c>
      <c r="B61" s="247" t="s">
        <v>328</v>
      </c>
      <c r="C61" s="109" t="s">
        <v>482</v>
      </c>
      <c r="D61" s="97" t="s">
        <v>483</v>
      </c>
      <c r="E61" s="98"/>
      <c r="F61" s="140">
        <v>25365</v>
      </c>
      <c r="G61" s="143"/>
      <c r="H61" s="141"/>
      <c r="I61" s="186">
        <f t="shared" si="7"/>
        <v>0</v>
      </c>
    </row>
    <row r="62" spans="1:9" ht="36" customHeight="1" x14ac:dyDescent="0.25">
      <c r="A62" s="237" t="s">
        <v>23</v>
      </c>
      <c r="B62" s="247" t="s">
        <v>328</v>
      </c>
      <c r="C62" s="109" t="s">
        <v>484</v>
      </c>
      <c r="D62" s="91" t="s">
        <v>328</v>
      </c>
      <c r="E62" s="165"/>
      <c r="F62" s="140">
        <v>4625</v>
      </c>
      <c r="G62" s="143"/>
      <c r="H62" s="141"/>
      <c r="I62" s="186">
        <f t="shared" si="7"/>
        <v>0</v>
      </c>
    </row>
    <row r="63" spans="1:9" ht="41.25" customHeight="1" x14ac:dyDescent="0.25">
      <c r="A63" s="237"/>
      <c r="B63" s="247" t="s">
        <v>328</v>
      </c>
      <c r="C63" s="109" t="s">
        <v>485</v>
      </c>
      <c r="D63" s="91" t="s">
        <v>486</v>
      </c>
      <c r="E63" s="226"/>
      <c r="F63" s="140">
        <v>5815</v>
      </c>
      <c r="G63" s="143"/>
      <c r="H63" s="141"/>
      <c r="I63" s="186">
        <f t="shared" si="7"/>
        <v>0</v>
      </c>
    </row>
    <row r="64" spans="1:9" ht="41.25" customHeight="1" x14ac:dyDescent="0.25">
      <c r="A64" s="237"/>
      <c r="B64" s="247" t="s">
        <v>328</v>
      </c>
      <c r="C64" s="109" t="s">
        <v>487</v>
      </c>
      <c r="D64" s="91" t="s">
        <v>488</v>
      </c>
      <c r="E64" s="344"/>
      <c r="F64" s="140">
        <v>2165</v>
      </c>
      <c r="G64" s="143"/>
      <c r="H64" s="141"/>
      <c r="I64" s="186">
        <f t="shared" ref="I64" si="8">F64*G64</f>
        <v>0</v>
      </c>
    </row>
    <row r="65" spans="1:9" ht="18.75" customHeight="1" x14ac:dyDescent="0.25">
      <c r="A65" s="237"/>
      <c r="B65" s="241" t="s">
        <v>328</v>
      </c>
      <c r="C65" s="172" t="s">
        <v>489</v>
      </c>
      <c r="D65" s="271" t="s">
        <v>328</v>
      </c>
      <c r="E65" s="173"/>
      <c r="F65" s="176" t="e">
        <v>#N/A</v>
      </c>
      <c r="G65" s="168"/>
      <c r="H65" s="174"/>
      <c r="I65" s="186"/>
    </row>
    <row r="66" spans="1:9" ht="28.5" customHeight="1" x14ac:dyDescent="0.25">
      <c r="A66" s="237"/>
      <c r="B66" s="244" t="s">
        <v>328</v>
      </c>
      <c r="C66" s="103" t="s">
        <v>490</v>
      </c>
      <c r="D66" s="437" t="s">
        <v>491</v>
      </c>
      <c r="E66" s="160"/>
      <c r="F66" s="16">
        <v>7710</v>
      </c>
      <c r="G66" s="143"/>
      <c r="H66" s="141"/>
      <c r="I66" s="186">
        <f t="shared" si="7"/>
        <v>0</v>
      </c>
    </row>
    <row r="67" spans="1:9" ht="28.5" customHeight="1" x14ac:dyDescent="0.25">
      <c r="A67" s="237"/>
      <c r="B67" s="246" t="s">
        <v>328</v>
      </c>
      <c r="C67" s="109" t="s">
        <v>492</v>
      </c>
      <c r="D67" s="439"/>
      <c r="E67" s="90"/>
      <c r="F67" s="175">
        <v>8415</v>
      </c>
      <c r="G67" s="143"/>
      <c r="H67" s="141"/>
      <c r="I67" s="186">
        <f t="shared" si="7"/>
        <v>0</v>
      </c>
    </row>
    <row r="68" spans="1:9" ht="28.5" customHeight="1" x14ac:dyDescent="0.25">
      <c r="A68" s="237"/>
      <c r="B68" s="244" t="s">
        <v>328</v>
      </c>
      <c r="C68" s="185" t="s">
        <v>493</v>
      </c>
      <c r="D68" s="437" t="s">
        <v>494</v>
      </c>
      <c r="E68" s="160"/>
      <c r="F68" s="16">
        <v>3420</v>
      </c>
      <c r="G68" s="143"/>
      <c r="H68" s="141"/>
      <c r="I68" s="186">
        <f t="shared" si="7"/>
        <v>0</v>
      </c>
    </row>
    <row r="69" spans="1:9" ht="28.5" customHeight="1" x14ac:dyDescent="0.25">
      <c r="A69" s="237"/>
      <c r="B69" s="246"/>
      <c r="C69" s="109" t="s">
        <v>495</v>
      </c>
      <c r="D69" s="439"/>
      <c r="E69" s="90"/>
      <c r="F69" s="175">
        <v>5475</v>
      </c>
      <c r="G69" s="143"/>
      <c r="H69" s="141"/>
      <c r="I69" s="186">
        <f t="shared" si="7"/>
        <v>0</v>
      </c>
    </row>
    <row r="70" spans="1:9" ht="28.5" customHeight="1" x14ac:dyDescent="0.25">
      <c r="A70" s="237"/>
      <c r="B70" s="244"/>
      <c r="C70" s="103" t="s">
        <v>496</v>
      </c>
      <c r="D70" s="437" t="s">
        <v>497</v>
      </c>
      <c r="E70" s="160"/>
      <c r="F70" s="224">
        <v>4680</v>
      </c>
      <c r="G70" s="143"/>
      <c r="H70" s="141"/>
      <c r="I70" s="186">
        <f t="shared" si="7"/>
        <v>0</v>
      </c>
    </row>
    <row r="71" spans="1:9" ht="28.5" customHeight="1" x14ac:dyDescent="0.25">
      <c r="A71" s="237"/>
      <c r="B71" s="246"/>
      <c r="C71" s="109" t="s">
        <v>498</v>
      </c>
      <c r="D71" s="439"/>
      <c r="E71" s="90"/>
      <c r="F71" s="140">
        <v>5915</v>
      </c>
      <c r="G71" s="143"/>
      <c r="H71" s="141"/>
      <c r="I71" s="186">
        <f t="shared" si="7"/>
        <v>0</v>
      </c>
    </row>
    <row r="72" spans="1:9" ht="51" customHeight="1" x14ac:dyDescent="0.25">
      <c r="A72" s="237"/>
      <c r="B72" s="246"/>
      <c r="C72" s="109" t="s">
        <v>499</v>
      </c>
      <c r="D72" s="97" t="s">
        <v>500</v>
      </c>
      <c r="E72" s="90"/>
      <c r="F72" s="140">
        <v>21495</v>
      </c>
      <c r="G72" s="143"/>
      <c r="H72" s="141"/>
      <c r="I72" s="186">
        <f t="shared" si="7"/>
        <v>0</v>
      </c>
    </row>
    <row r="73" spans="1:9" ht="47.25" customHeight="1" x14ac:dyDescent="0.25">
      <c r="A73" s="237"/>
      <c r="B73" s="246"/>
      <c r="C73" s="109" t="s">
        <v>501</v>
      </c>
      <c r="D73" s="97" t="s">
        <v>502</v>
      </c>
      <c r="E73" s="90"/>
      <c r="F73" s="140">
        <v>14240</v>
      </c>
      <c r="G73" s="143"/>
      <c r="H73" s="141"/>
      <c r="I73" s="186">
        <f t="shared" si="7"/>
        <v>0</v>
      </c>
    </row>
    <row r="74" spans="1:9" ht="57" customHeight="1" x14ac:dyDescent="0.25">
      <c r="A74" s="237"/>
      <c r="B74" s="247"/>
      <c r="C74" s="109" t="s">
        <v>503</v>
      </c>
      <c r="D74" s="97" t="s">
        <v>504</v>
      </c>
      <c r="E74" s="383"/>
      <c r="F74" s="140">
        <v>12475</v>
      </c>
      <c r="G74" s="143"/>
      <c r="H74" s="141"/>
      <c r="I74" s="186">
        <f t="shared" si="7"/>
        <v>0</v>
      </c>
    </row>
    <row r="75" spans="1:9" ht="55.5" customHeight="1" x14ac:dyDescent="0.25">
      <c r="A75" s="237"/>
      <c r="B75" s="247" t="s">
        <v>328</v>
      </c>
      <c r="C75" s="109" t="s">
        <v>505</v>
      </c>
      <c r="D75" s="97" t="s">
        <v>506</v>
      </c>
      <c r="E75" s="225"/>
      <c r="F75" s="140">
        <v>6905</v>
      </c>
      <c r="G75" s="143"/>
      <c r="H75" s="141"/>
      <c r="I75" s="186">
        <f t="shared" si="7"/>
        <v>0</v>
      </c>
    </row>
    <row r="76" spans="1:9" ht="18.75" customHeight="1" x14ac:dyDescent="0.25">
      <c r="A76" s="237" t="s">
        <v>24</v>
      </c>
      <c r="B76" s="241" t="e">
        <v>#N/A</v>
      </c>
      <c r="C76" s="172" t="s">
        <v>507</v>
      </c>
      <c r="D76" s="271" t="s">
        <v>328</v>
      </c>
      <c r="E76" s="173"/>
      <c r="F76" s="176" t="e">
        <v>#N/A</v>
      </c>
      <c r="G76" s="168"/>
      <c r="H76" s="174"/>
      <c r="I76" s="186"/>
    </row>
    <row r="77" spans="1:9" ht="33.75" customHeight="1" x14ac:dyDescent="0.25">
      <c r="A77" s="237" t="s">
        <v>25</v>
      </c>
      <c r="B77" s="244" t="s">
        <v>328</v>
      </c>
      <c r="C77" s="103" t="s">
        <v>508</v>
      </c>
      <c r="D77" s="155" t="s">
        <v>509</v>
      </c>
      <c r="E77" s="449"/>
      <c r="F77" s="16">
        <v>1630</v>
      </c>
      <c r="G77" s="36"/>
      <c r="H77" s="141"/>
      <c r="I77" s="186">
        <f t="shared" si="7"/>
        <v>0</v>
      </c>
    </row>
    <row r="78" spans="1:9" ht="33.75" customHeight="1" x14ac:dyDescent="0.25">
      <c r="A78" s="237" t="s">
        <v>26</v>
      </c>
      <c r="B78" s="246" t="s">
        <v>328</v>
      </c>
      <c r="C78" s="109" t="s">
        <v>510</v>
      </c>
      <c r="D78" s="90" t="s">
        <v>511</v>
      </c>
      <c r="E78" s="450"/>
      <c r="F78" s="175">
        <v>2645</v>
      </c>
      <c r="G78" s="36"/>
      <c r="H78" s="141"/>
      <c r="I78" s="186">
        <f t="shared" si="7"/>
        <v>0</v>
      </c>
    </row>
    <row r="79" spans="1:9" ht="33.75" customHeight="1" x14ac:dyDescent="0.25">
      <c r="A79" s="237"/>
      <c r="B79" s="245"/>
      <c r="C79" s="185" t="s">
        <v>512</v>
      </c>
      <c r="D79" s="95" t="s">
        <v>513</v>
      </c>
      <c r="E79" s="412"/>
      <c r="F79" s="16">
        <v>1690</v>
      </c>
      <c r="G79" s="36"/>
      <c r="H79" s="141"/>
      <c r="I79" s="186">
        <f t="shared" si="7"/>
        <v>0</v>
      </c>
    </row>
    <row r="80" spans="1:9" ht="33.75" customHeight="1" x14ac:dyDescent="0.25">
      <c r="A80" s="237"/>
      <c r="B80" s="246"/>
      <c r="C80" s="185" t="s">
        <v>514</v>
      </c>
      <c r="D80" s="95" t="s">
        <v>515</v>
      </c>
      <c r="E80" s="412"/>
      <c r="F80" s="175">
        <v>1865</v>
      </c>
      <c r="G80" s="36"/>
      <c r="H80" s="141"/>
      <c r="I80" s="186">
        <f t="shared" si="7"/>
        <v>0</v>
      </c>
    </row>
    <row r="81" spans="1:9" ht="25.5" customHeight="1" x14ac:dyDescent="0.25">
      <c r="A81" s="237" t="s">
        <v>27</v>
      </c>
      <c r="B81" s="245" t="s">
        <v>328</v>
      </c>
      <c r="C81" s="103" t="s">
        <v>516</v>
      </c>
      <c r="D81" s="160" t="s">
        <v>509</v>
      </c>
      <c r="E81" s="449"/>
      <c r="F81" s="16">
        <v>640</v>
      </c>
      <c r="G81" s="36"/>
      <c r="H81" s="141"/>
      <c r="I81" s="186">
        <f t="shared" si="7"/>
        <v>0</v>
      </c>
    </row>
    <row r="82" spans="1:9" ht="24.75" customHeight="1" x14ac:dyDescent="0.25">
      <c r="A82" s="237"/>
      <c r="B82" s="245" t="s">
        <v>328</v>
      </c>
      <c r="C82" s="185" t="s">
        <v>517</v>
      </c>
      <c r="D82" s="95" t="s">
        <v>511</v>
      </c>
      <c r="E82" s="451"/>
      <c r="F82" s="16">
        <v>780</v>
      </c>
      <c r="G82" s="36"/>
      <c r="H82" s="141"/>
      <c r="I82" s="186">
        <f t="shared" si="7"/>
        <v>0</v>
      </c>
    </row>
    <row r="83" spans="1:9" ht="23.25" customHeight="1" x14ac:dyDescent="0.25">
      <c r="A83" s="237" t="s">
        <v>28</v>
      </c>
      <c r="B83" s="245" t="s">
        <v>328</v>
      </c>
      <c r="C83" s="185" t="s">
        <v>518</v>
      </c>
      <c r="D83" s="90" t="s">
        <v>511</v>
      </c>
      <c r="E83" s="450"/>
      <c r="F83" s="175">
        <v>930</v>
      </c>
      <c r="G83" s="36"/>
      <c r="H83" s="141"/>
      <c r="I83" s="186">
        <f t="shared" si="7"/>
        <v>0</v>
      </c>
    </row>
    <row r="84" spans="1:9" ht="30.75" customHeight="1" x14ac:dyDescent="0.25">
      <c r="A84" s="237" t="s">
        <v>29</v>
      </c>
      <c r="B84" s="244" t="s">
        <v>328</v>
      </c>
      <c r="C84" s="103" t="s">
        <v>519</v>
      </c>
      <c r="D84" s="162" t="s">
        <v>520</v>
      </c>
      <c r="E84" s="449"/>
      <c r="F84" s="16">
        <v>850</v>
      </c>
      <c r="G84" s="36"/>
      <c r="H84" s="141"/>
      <c r="I84" s="186">
        <f t="shared" si="7"/>
        <v>0</v>
      </c>
    </row>
    <row r="85" spans="1:9" ht="30.75" customHeight="1" x14ac:dyDescent="0.25">
      <c r="A85" s="237" t="s">
        <v>30</v>
      </c>
      <c r="B85" s="245" t="s">
        <v>328</v>
      </c>
      <c r="C85" s="109" t="s">
        <v>521</v>
      </c>
      <c r="D85" s="198" t="s">
        <v>522</v>
      </c>
      <c r="E85" s="450"/>
      <c r="F85" s="175">
        <v>940</v>
      </c>
      <c r="G85" s="36"/>
      <c r="H85" s="141"/>
      <c r="I85" s="186">
        <f t="shared" si="7"/>
        <v>0</v>
      </c>
    </row>
    <row r="86" spans="1:9" ht="30" customHeight="1" x14ac:dyDescent="0.25">
      <c r="A86" s="237" t="s">
        <v>31</v>
      </c>
      <c r="B86" s="244" t="s">
        <v>328</v>
      </c>
      <c r="C86" s="103" t="s">
        <v>523</v>
      </c>
      <c r="D86" s="162" t="s">
        <v>524</v>
      </c>
      <c r="E86" s="447"/>
      <c r="F86" s="16">
        <v>765</v>
      </c>
      <c r="G86" s="143"/>
      <c r="H86" s="141"/>
      <c r="I86" s="186">
        <f t="shared" si="7"/>
        <v>0</v>
      </c>
    </row>
    <row r="87" spans="1:9" ht="32.25" customHeight="1" x14ac:dyDescent="0.25">
      <c r="A87" s="237" t="s">
        <v>32</v>
      </c>
      <c r="B87" s="246" t="s">
        <v>328</v>
      </c>
      <c r="C87" s="109" t="s">
        <v>525</v>
      </c>
      <c r="D87" s="95" t="s">
        <v>526</v>
      </c>
      <c r="E87" s="448"/>
      <c r="F87" s="175">
        <v>830</v>
      </c>
      <c r="G87" s="143"/>
      <c r="H87" s="141"/>
      <c r="I87" s="186">
        <f t="shared" si="7"/>
        <v>0</v>
      </c>
    </row>
    <row r="88" spans="1:9" ht="39" customHeight="1" x14ac:dyDescent="0.25">
      <c r="A88" s="237"/>
      <c r="B88" s="247" t="s">
        <v>328</v>
      </c>
      <c r="C88" s="109" t="s">
        <v>527</v>
      </c>
      <c r="D88" s="162" t="s">
        <v>528</v>
      </c>
      <c r="E88" s="98"/>
      <c r="F88" s="140">
        <v>4290</v>
      </c>
      <c r="G88" s="143"/>
      <c r="H88" s="150"/>
      <c r="I88" s="186">
        <f t="shared" si="7"/>
        <v>0</v>
      </c>
    </row>
    <row r="89" spans="1:9" ht="39" customHeight="1" x14ac:dyDescent="0.25">
      <c r="A89" s="237"/>
      <c r="B89" s="247" t="s">
        <v>328</v>
      </c>
      <c r="C89" s="109" t="s">
        <v>529</v>
      </c>
      <c r="D89" s="162" t="s">
        <v>530</v>
      </c>
      <c r="E89" s="98"/>
      <c r="F89" s="140">
        <v>2775</v>
      </c>
      <c r="G89" s="143"/>
      <c r="H89" s="166"/>
      <c r="I89" s="186">
        <f t="shared" si="7"/>
        <v>0</v>
      </c>
    </row>
    <row r="90" spans="1:9" ht="39" customHeight="1" x14ac:dyDescent="0.25">
      <c r="A90" s="237"/>
      <c r="B90" s="244" t="s">
        <v>328</v>
      </c>
      <c r="C90" s="109" t="s">
        <v>531</v>
      </c>
      <c r="D90" s="162" t="s">
        <v>532</v>
      </c>
      <c r="E90" s="171"/>
      <c r="F90" s="224">
        <v>750</v>
      </c>
      <c r="G90" s="152"/>
      <c r="H90" s="232"/>
      <c r="I90" s="186">
        <f t="shared" si="7"/>
        <v>0</v>
      </c>
    </row>
    <row r="91" spans="1:9" ht="18.75" customHeight="1" x14ac:dyDescent="0.25">
      <c r="A91" s="237"/>
      <c r="B91" s="228" t="s">
        <v>328</v>
      </c>
      <c r="C91" s="452" t="s">
        <v>533</v>
      </c>
      <c r="D91" s="453"/>
      <c r="E91" s="233"/>
      <c r="F91" s="234" t="e">
        <v>#N/A</v>
      </c>
      <c r="G91" s="235"/>
      <c r="H91" s="231"/>
      <c r="I91" s="187"/>
    </row>
    <row r="92" spans="1:9" ht="54" customHeight="1" x14ac:dyDescent="0.25">
      <c r="A92" s="237" t="s">
        <v>33</v>
      </c>
      <c r="B92" s="246" t="s">
        <v>328</v>
      </c>
      <c r="C92" s="109" t="s">
        <v>534</v>
      </c>
      <c r="D92" s="90" t="s">
        <v>535</v>
      </c>
      <c r="E92" s="101"/>
      <c r="F92" s="140">
        <v>22330</v>
      </c>
      <c r="G92" s="153"/>
      <c r="H92" s="141"/>
      <c r="I92" s="186">
        <f t="shared" si="7"/>
        <v>0</v>
      </c>
    </row>
    <row r="93" spans="1:9" ht="54" customHeight="1" x14ac:dyDescent="0.25">
      <c r="A93" s="237"/>
      <c r="B93" s="246" t="s">
        <v>328</v>
      </c>
      <c r="C93" s="109" t="s">
        <v>536</v>
      </c>
      <c r="D93" s="90" t="s">
        <v>537</v>
      </c>
      <c r="E93" s="101"/>
      <c r="F93" s="140">
        <v>23860</v>
      </c>
      <c r="G93" s="153"/>
      <c r="H93" s="141"/>
      <c r="I93" s="186">
        <f t="shared" ref="I93" si="9">F93*G93</f>
        <v>0</v>
      </c>
    </row>
    <row r="94" spans="1:9" ht="54" customHeight="1" x14ac:dyDescent="0.25">
      <c r="A94" s="237"/>
      <c r="B94" s="246"/>
      <c r="C94" s="109" t="s">
        <v>538</v>
      </c>
      <c r="D94" s="90" t="s">
        <v>539</v>
      </c>
      <c r="E94" s="101"/>
      <c r="F94" s="140">
        <v>38770</v>
      </c>
      <c r="G94" s="153"/>
      <c r="H94" s="141"/>
      <c r="I94" s="186">
        <f t="shared" si="7"/>
        <v>0</v>
      </c>
    </row>
    <row r="95" spans="1:9" ht="43.5" customHeight="1" x14ac:dyDescent="0.25">
      <c r="A95" s="237" t="s">
        <v>34</v>
      </c>
      <c r="B95" s="247" t="s">
        <v>328</v>
      </c>
      <c r="C95" s="109" t="s">
        <v>540</v>
      </c>
      <c r="D95" s="90" t="s">
        <v>541</v>
      </c>
      <c r="E95" s="98"/>
      <c r="F95" s="140">
        <v>3415</v>
      </c>
      <c r="G95" s="143"/>
      <c r="H95" s="141"/>
      <c r="I95" s="186">
        <f t="shared" si="7"/>
        <v>0</v>
      </c>
    </row>
    <row r="96" spans="1:9" ht="39.75" customHeight="1" x14ac:dyDescent="0.25">
      <c r="A96" s="237" t="s">
        <v>35</v>
      </c>
      <c r="B96" s="247" t="s">
        <v>328</v>
      </c>
      <c r="C96" s="109" t="s">
        <v>542</v>
      </c>
      <c r="D96" s="97" t="s">
        <v>543</v>
      </c>
      <c r="E96" s="98"/>
      <c r="F96" s="140">
        <v>13055</v>
      </c>
      <c r="G96" s="143"/>
      <c r="H96" s="141"/>
      <c r="I96" s="186">
        <f t="shared" si="7"/>
        <v>0</v>
      </c>
    </row>
    <row r="97" spans="1:9" ht="39.75" customHeight="1" x14ac:dyDescent="0.25">
      <c r="A97" s="237"/>
      <c r="B97" s="247"/>
      <c r="C97" s="109" t="s">
        <v>544</v>
      </c>
      <c r="D97" s="97" t="s">
        <v>545</v>
      </c>
      <c r="E97" s="98"/>
      <c r="F97" s="140">
        <v>15425</v>
      </c>
      <c r="G97" s="143"/>
      <c r="H97" s="141"/>
      <c r="I97" s="186">
        <f t="shared" ref="I97" si="10">F97*G97</f>
        <v>0</v>
      </c>
    </row>
    <row r="98" spans="1:9" ht="38.25" customHeight="1" x14ac:dyDescent="0.25">
      <c r="A98" s="237" t="s">
        <v>36</v>
      </c>
      <c r="B98" s="247" t="s">
        <v>328</v>
      </c>
      <c r="C98" s="109" t="s">
        <v>546</v>
      </c>
      <c r="D98" s="97" t="s">
        <v>547</v>
      </c>
      <c r="E98" s="98"/>
      <c r="F98" s="140">
        <v>15625</v>
      </c>
      <c r="G98" s="143"/>
      <c r="H98" s="141"/>
      <c r="I98" s="186">
        <f t="shared" si="7"/>
        <v>0</v>
      </c>
    </row>
    <row r="99" spans="1:9" ht="42" customHeight="1" x14ac:dyDescent="0.25">
      <c r="A99" s="237" t="s">
        <v>37</v>
      </c>
      <c r="B99" s="247" t="s">
        <v>328</v>
      </c>
      <c r="C99" s="109" t="s">
        <v>548</v>
      </c>
      <c r="D99" s="97" t="s">
        <v>549</v>
      </c>
      <c r="E99" s="98"/>
      <c r="F99" s="140">
        <v>26600</v>
      </c>
      <c r="G99" s="143"/>
      <c r="H99" s="141"/>
      <c r="I99" s="186">
        <f t="shared" si="7"/>
        <v>0</v>
      </c>
    </row>
    <row r="100" spans="1:9" ht="48.75" customHeight="1" x14ac:dyDescent="0.25">
      <c r="A100" s="237"/>
      <c r="B100" s="247" t="s">
        <v>328</v>
      </c>
      <c r="C100" s="109" t="s">
        <v>550</v>
      </c>
      <c r="D100" s="97" t="s">
        <v>551</v>
      </c>
      <c r="E100" s="98"/>
      <c r="F100" s="140">
        <v>12845</v>
      </c>
      <c r="G100" s="143"/>
      <c r="H100" s="141"/>
      <c r="I100" s="186">
        <f t="shared" si="7"/>
        <v>0</v>
      </c>
    </row>
    <row r="101" spans="1:9" ht="46.5" customHeight="1" x14ac:dyDescent="0.25">
      <c r="A101" s="237"/>
      <c r="B101" s="247" t="s">
        <v>328</v>
      </c>
      <c r="C101" s="109" t="s">
        <v>552</v>
      </c>
      <c r="D101" s="91" t="s">
        <v>553</v>
      </c>
      <c r="E101" s="98"/>
      <c r="F101" s="140">
        <v>113420</v>
      </c>
      <c r="G101" s="143"/>
      <c r="H101" s="141"/>
      <c r="I101" s="186">
        <f t="shared" si="7"/>
        <v>0</v>
      </c>
    </row>
    <row r="102" spans="1:9" ht="61.5" customHeight="1" x14ac:dyDescent="0.25">
      <c r="A102" s="237" t="s">
        <v>38</v>
      </c>
      <c r="B102" s="247" t="s">
        <v>328</v>
      </c>
      <c r="C102" s="109" t="s">
        <v>554</v>
      </c>
      <c r="D102" s="97" t="s">
        <v>555</v>
      </c>
      <c r="E102" s="98"/>
      <c r="F102" s="140">
        <v>57445</v>
      </c>
      <c r="G102" s="143"/>
      <c r="H102" s="141"/>
      <c r="I102" s="186">
        <f>F102*G102</f>
        <v>0</v>
      </c>
    </row>
    <row r="103" spans="1:9" ht="59.25" customHeight="1" x14ac:dyDescent="0.25">
      <c r="A103" s="237"/>
      <c r="B103" s="247"/>
      <c r="C103" s="109" t="s">
        <v>556</v>
      </c>
      <c r="D103" s="97" t="s">
        <v>557</v>
      </c>
      <c r="E103" s="98"/>
      <c r="F103" s="140">
        <v>28575</v>
      </c>
      <c r="G103" s="143"/>
      <c r="H103" s="141"/>
      <c r="I103" s="186">
        <f>F103*G103</f>
        <v>0</v>
      </c>
    </row>
    <row r="104" spans="1:9" ht="53.25" customHeight="1" x14ac:dyDescent="0.25">
      <c r="A104" s="237"/>
      <c r="B104" s="247" t="s">
        <v>328</v>
      </c>
      <c r="C104" s="109" t="s">
        <v>558</v>
      </c>
      <c r="D104" s="97" t="s">
        <v>559</v>
      </c>
      <c r="E104" s="98"/>
      <c r="F104" s="140">
        <v>26600</v>
      </c>
      <c r="G104" s="143"/>
      <c r="H104" s="141"/>
      <c r="I104" s="186">
        <f>F104*G104</f>
        <v>0</v>
      </c>
    </row>
    <row r="105" spans="1:9" ht="48.75" customHeight="1" x14ac:dyDescent="0.25">
      <c r="A105" s="237" t="s">
        <v>39</v>
      </c>
      <c r="B105" s="247" t="s">
        <v>328</v>
      </c>
      <c r="C105" s="109" t="s">
        <v>560</v>
      </c>
      <c r="D105" s="91" t="s">
        <v>561</v>
      </c>
      <c r="E105" s="98"/>
      <c r="F105" s="140">
        <v>11395</v>
      </c>
      <c r="G105" s="143"/>
      <c r="H105" s="141"/>
      <c r="I105" s="186">
        <f t="shared" si="7"/>
        <v>0</v>
      </c>
    </row>
    <row r="106" spans="1:9" ht="46.5" customHeight="1" x14ac:dyDescent="0.25">
      <c r="A106" s="237" t="s">
        <v>40</v>
      </c>
      <c r="B106" s="247" t="s">
        <v>328</v>
      </c>
      <c r="C106" s="109" t="s">
        <v>562</v>
      </c>
      <c r="D106" s="97" t="s">
        <v>563</v>
      </c>
      <c r="E106" s="98"/>
      <c r="F106" s="140">
        <v>12480</v>
      </c>
      <c r="G106" s="143"/>
      <c r="H106" s="141"/>
      <c r="I106" s="186">
        <f t="shared" si="7"/>
        <v>0</v>
      </c>
    </row>
    <row r="107" spans="1:9" x14ac:dyDescent="0.25">
      <c r="A107" s="237"/>
      <c r="B107" s="244" t="s">
        <v>328</v>
      </c>
      <c r="C107" s="103" t="s">
        <v>564</v>
      </c>
      <c r="D107" s="437" t="s">
        <v>565</v>
      </c>
      <c r="E107" s="106"/>
      <c r="F107" s="16">
        <v>1600</v>
      </c>
      <c r="G107" s="143"/>
      <c r="H107" s="141"/>
      <c r="I107" s="186">
        <f t="shared" si="7"/>
        <v>0</v>
      </c>
    </row>
    <row r="108" spans="1:9" x14ac:dyDescent="0.25">
      <c r="A108" s="237"/>
      <c r="B108" s="245"/>
      <c r="C108" s="185" t="s">
        <v>566</v>
      </c>
      <c r="D108" s="438"/>
      <c r="E108" s="171"/>
      <c r="F108" s="200">
        <v>2050</v>
      </c>
      <c r="G108" s="143"/>
      <c r="H108" s="141"/>
      <c r="I108" s="186">
        <f t="shared" si="7"/>
        <v>0</v>
      </c>
    </row>
    <row r="109" spans="1:9" x14ac:dyDescent="0.25">
      <c r="A109" s="237"/>
      <c r="B109" s="246"/>
      <c r="C109" s="109" t="s">
        <v>567</v>
      </c>
      <c r="D109" s="439"/>
      <c r="E109" s="101"/>
      <c r="F109" s="175">
        <v>2230</v>
      </c>
      <c r="G109" s="143"/>
      <c r="H109" s="141"/>
      <c r="I109" s="186">
        <f t="shared" si="7"/>
        <v>0</v>
      </c>
    </row>
    <row r="110" spans="1:9" x14ac:dyDescent="0.25">
      <c r="A110" s="237"/>
      <c r="B110" s="245" t="s">
        <v>328</v>
      </c>
      <c r="C110" s="185" t="s">
        <v>568</v>
      </c>
      <c r="D110" s="437" t="s">
        <v>569</v>
      </c>
      <c r="E110" s="171"/>
      <c r="F110" s="200">
        <v>3930</v>
      </c>
      <c r="G110" s="143"/>
      <c r="H110" s="141"/>
      <c r="I110" s="186">
        <f t="shared" si="7"/>
        <v>0</v>
      </c>
    </row>
    <row r="111" spans="1:9" x14ac:dyDescent="0.25">
      <c r="A111" s="237"/>
      <c r="B111" s="245" t="s">
        <v>328</v>
      </c>
      <c r="C111" s="185" t="s">
        <v>570</v>
      </c>
      <c r="D111" s="438"/>
      <c r="E111" s="171"/>
      <c r="F111" s="200">
        <v>4810</v>
      </c>
      <c r="G111" s="143"/>
      <c r="H111" s="141"/>
      <c r="I111" s="186">
        <f t="shared" si="7"/>
        <v>0</v>
      </c>
    </row>
    <row r="112" spans="1:9" x14ac:dyDescent="0.25">
      <c r="A112" s="237"/>
      <c r="B112" s="245"/>
      <c r="C112" s="185" t="s">
        <v>571</v>
      </c>
      <c r="D112" s="438"/>
      <c r="E112" s="171"/>
      <c r="F112" s="200">
        <v>4915</v>
      </c>
      <c r="G112" s="143"/>
      <c r="H112" s="141"/>
      <c r="I112" s="186">
        <f t="shared" si="7"/>
        <v>0</v>
      </c>
    </row>
    <row r="113" spans="1:10" x14ac:dyDescent="0.25">
      <c r="A113" s="237"/>
      <c r="B113" s="246" t="s">
        <v>328</v>
      </c>
      <c r="C113" s="109" t="s">
        <v>572</v>
      </c>
      <c r="D113" s="439"/>
      <c r="E113" s="101"/>
      <c r="F113" s="175">
        <v>5140</v>
      </c>
      <c r="G113" s="143"/>
      <c r="H113" s="141"/>
      <c r="I113" s="186">
        <f t="shared" si="7"/>
        <v>0</v>
      </c>
    </row>
    <row r="114" spans="1:10" ht="27.75" customHeight="1" x14ac:dyDescent="0.25">
      <c r="A114" s="237" t="s">
        <v>41</v>
      </c>
      <c r="B114" s="245" t="s">
        <v>328</v>
      </c>
      <c r="C114" s="185" t="s">
        <v>573</v>
      </c>
      <c r="D114" s="201"/>
      <c r="E114" s="171"/>
      <c r="F114" s="200">
        <v>14595</v>
      </c>
      <c r="G114" s="143"/>
      <c r="H114" s="141"/>
      <c r="I114" s="186">
        <f t="shared" si="7"/>
        <v>0</v>
      </c>
    </row>
    <row r="115" spans="1:10" ht="23.25" customHeight="1" x14ac:dyDescent="0.25">
      <c r="A115" s="237" t="s">
        <v>42</v>
      </c>
      <c r="B115" s="245" t="s">
        <v>328</v>
      </c>
      <c r="C115" s="185" t="s">
        <v>574</v>
      </c>
      <c r="D115" s="201"/>
      <c r="E115" s="223"/>
      <c r="F115" s="200">
        <v>14955</v>
      </c>
      <c r="G115" s="143"/>
      <c r="H115" s="141"/>
      <c r="I115" s="186">
        <f t="shared" si="7"/>
        <v>0</v>
      </c>
    </row>
    <row r="116" spans="1:10" ht="23.25" customHeight="1" x14ac:dyDescent="0.25">
      <c r="A116" s="237"/>
      <c r="B116" s="246" t="s">
        <v>328</v>
      </c>
      <c r="C116" s="109" t="s">
        <v>575</v>
      </c>
      <c r="D116" s="90"/>
      <c r="E116" s="203"/>
      <c r="F116" s="175">
        <v>17075</v>
      </c>
      <c r="G116" s="143"/>
      <c r="H116" s="141"/>
      <c r="I116" s="186">
        <f t="shared" si="7"/>
        <v>0</v>
      </c>
    </row>
    <row r="117" spans="1:10" ht="61.5" customHeight="1" x14ac:dyDescent="0.25">
      <c r="A117" s="237"/>
      <c r="B117" s="246" t="s">
        <v>328</v>
      </c>
      <c r="C117" s="109" t="s">
        <v>576</v>
      </c>
      <c r="D117" s="90" t="s">
        <v>577</v>
      </c>
      <c r="E117" s="203"/>
      <c r="F117" s="175">
        <v>141935</v>
      </c>
      <c r="G117" s="153"/>
      <c r="H117" s="141"/>
      <c r="I117" s="186">
        <f t="shared" si="7"/>
        <v>0</v>
      </c>
    </row>
    <row r="118" spans="1:10" ht="65.25" customHeight="1" x14ac:dyDescent="0.25">
      <c r="A118" s="237"/>
      <c r="B118" s="246" t="s">
        <v>328</v>
      </c>
      <c r="C118" s="109" t="s">
        <v>578</v>
      </c>
      <c r="D118" s="90"/>
      <c r="E118" s="203"/>
      <c r="F118" s="175">
        <v>204960</v>
      </c>
      <c r="G118" s="153"/>
      <c r="H118" s="141"/>
      <c r="I118" s="186">
        <f t="shared" si="7"/>
        <v>0</v>
      </c>
    </row>
    <row r="119" spans="1:10" ht="60.75" customHeight="1" x14ac:dyDescent="0.25">
      <c r="A119" s="237" t="s">
        <v>43</v>
      </c>
      <c r="B119" s="246" t="s">
        <v>328</v>
      </c>
      <c r="C119" s="109" t="s">
        <v>579</v>
      </c>
      <c r="D119" s="90" t="s">
        <v>580</v>
      </c>
      <c r="E119" s="203"/>
      <c r="F119" s="175">
        <v>60135</v>
      </c>
      <c r="G119" s="143"/>
      <c r="H119" s="141"/>
      <c r="I119" s="186">
        <f t="shared" ref="I119" si="11">F119*G119</f>
        <v>0</v>
      </c>
    </row>
    <row r="120" spans="1:10" ht="18.75" customHeight="1" x14ac:dyDescent="0.25">
      <c r="A120" s="237"/>
      <c r="B120" s="228" t="s">
        <v>328</v>
      </c>
      <c r="C120" s="146" t="s">
        <v>581</v>
      </c>
      <c r="D120" s="270" t="s">
        <v>328</v>
      </c>
      <c r="E120" s="147"/>
      <c r="F120" s="189" t="e">
        <v>#N/A</v>
      </c>
      <c r="G120" s="148"/>
      <c r="H120" s="142"/>
      <c r="I120" s="345"/>
      <c r="J120" s="111"/>
    </row>
    <row r="121" spans="1:10" ht="52.5" customHeight="1" x14ac:dyDescent="0.25">
      <c r="A121" s="237"/>
      <c r="B121" s="247" t="s">
        <v>328</v>
      </c>
      <c r="C121" s="96" t="s">
        <v>582</v>
      </c>
      <c r="D121" s="97" t="s">
        <v>583</v>
      </c>
      <c r="E121" s="98"/>
      <c r="F121" s="149">
        <v>6370</v>
      </c>
      <c r="G121" s="143"/>
      <c r="H121" s="150"/>
      <c r="I121" s="345">
        <f t="shared" ref="I121" si="12">F121*G121</f>
        <v>0</v>
      </c>
    </row>
    <row r="122" spans="1:10" ht="53.25" customHeight="1" x14ac:dyDescent="0.25">
      <c r="A122" s="237"/>
      <c r="B122" s="247" t="s">
        <v>328</v>
      </c>
      <c r="C122" s="96" t="s">
        <v>584</v>
      </c>
      <c r="D122" s="97" t="s">
        <v>585</v>
      </c>
      <c r="E122" s="98"/>
      <c r="F122" s="149">
        <v>2055</v>
      </c>
      <c r="G122" s="143"/>
      <c r="H122" s="150"/>
      <c r="I122" s="186">
        <f t="shared" ref="I122:I127" si="13">F122*G122</f>
        <v>0</v>
      </c>
    </row>
    <row r="123" spans="1:10" ht="53.25" customHeight="1" x14ac:dyDescent="0.25">
      <c r="A123" s="237"/>
      <c r="B123" s="247"/>
      <c r="C123" s="96" t="s">
        <v>586</v>
      </c>
      <c r="D123" s="97" t="s">
        <v>587</v>
      </c>
      <c r="E123" s="98"/>
      <c r="F123" s="149">
        <v>3655</v>
      </c>
      <c r="G123" s="143"/>
      <c r="H123" s="150"/>
      <c r="I123" s="186">
        <f t="shared" ref="I123" si="14">F123*G123</f>
        <v>0</v>
      </c>
    </row>
    <row r="124" spans="1:10" ht="51.75" customHeight="1" x14ac:dyDescent="0.25">
      <c r="A124" s="237"/>
      <c r="B124" s="247" t="s">
        <v>328</v>
      </c>
      <c r="C124" s="96" t="s">
        <v>588</v>
      </c>
      <c r="D124" s="97" t="s">
        <v>589</v>
      </c>
      <c r="E124" s="98"/>
      <c r="F124" s="149">
        <v>3515</v>
      </c>
      <c r="G124" s="143"/>
      <c r="H124" s="150"/>
      <c r="I124" s="186">
        <f t="shared" si="13"/>
        <v>0</v>
      </c>
    </row>
    <row r="125" spans="1:10" ht="53.25" customHeight="1" x14ac:dyDescent="0.25">
      <c r="A125" s="237"/>
      <c r="B125" s="247" t="s">
        <v>328</v>
      </c>
      <c r="C125" s="96" t="s">
        <v>590</v>
      </c>
      <c r="D125" s="97" t="s">
        <v>591</v>
      </c>
      <c r="E125" s="98"/>
      <c r="F125" s="149">
        <v>9580</v>
      </c>
      <c r="G125" s="143"/>
      <c r="H125" s="150"/>
      <c r="I125" s="186">
        <f t="shared" si="13"/>
        <v>0</v>
      </c>
    </row>
    <row r="126" spans="1:10" ht="54" customHeight="1" x14ac:dyDescent="0.25">
      <c r="A126" s="237"/>
      <c r="B126" s="247" t="s">
        <v>328</v>
      </c>
      <c r="C126" s="96" t="s">
        <v>592</v>
      </c>
      <c r="D126" s="97" t="s">
        <v>593</v>
      </c>
      <c r="E126" s="98"/>
      <c r="F126" s="149">
        <v>4105</v>
      </c>
      <c r="G126" s="143"/>
      <c r="H126" s="150"/>
      <c r="I126" s="186">
        <f t="shared" si="13"/>
        <v>0</v>
      </c>
    </row>
    <row r="127" spans="1:10" ht="52.5" customHeight="1" x14ac:dyDescent="0.25">
      <c r="A127" s="237"/>
      <c r="B127" s="247" t="s">
        <v>328</v>
      </c>
      <c r="C127" s="96" t="s">
        <v>594</v>
      </c>
      <c r="D127" s="97" t="s">
        <v>595</v>
      </c>
      <c r="E127" s="98"/>
      <c r="F127" s="149">
        <v>1360</v>
      </c>
      <c r="G127" s="143"/>
      <c r="H127" s="150"/>
      <c r="I127" s="186">
        <f t="shared" si="13"/>
        <v>0</v>
      </c>
    </row>
    <row r="128" spans="1:10" ht="18.75" customHeight="1" x14ac:dyDescent="0.25">
      <c r="A128" s="239"/>
      <c r="B128" s="228" t="s">
        <v>328</v>
      </c>
      <c r="C128" s="131" t="s">
        <v>596</v>
      </c>
      <c r="D128" s="271" t="s">
        <v>328</v>
      </c>
      <c r="E128" s="132"/>
      <c r="F128" s="189" t="e">
        <v>#N/A</v>
      </c>
      <c r="G128" s="154"/>
      <c r="H128" s="133"/>
      <c r="I128" s="187"/>
    </row>
    <row r="129" spans="1:9" s="159" customFormat="1" ht="60.75" customHeight="1" x14ac:dyDescent="0.25">
      <c r="A129" s="240"/>
      <c r="B129" s="247" t="s">
        <v>328</v>
      </c>
      <c r="C129" s="96" t="s">
        <v>597</v>
      </c>
      <c r="D129" s="135" t="s">
        <v>598</v>
      </c>
      <c r="E129" s="98"/>
      <c r="F129" s="149">
        <v>20200</v>
      </c>
      <c r="G129" s="143"/>
      <c r="H129" s="150"/>
      <c r="I129" s="186">
        <f t="shared" ref="I129:I134" si="15">F129*G129</f>
        <v>0</v>
      </c>
    </row>
    <row r="130" spans="1:9" ht="60" customHeight="1" x14ac:dyDescent="0.25">
      <c r="A130" s="237"/>
      <c r="B130" s="247" t="s">
        <v>328</v>
      </c>
      <c r="C130" s="96" t="s">
        <v>599</v>
      </c>
      <c r="D130" s="97" t="s">
        <v>600</v>
      </c>
      <c r="E130" s="98"/>
      <c r="F130" s="149">
        <v>28010</v>
      </c>
      <c r="G130" s="143"/>
      <c r="H130" s="150"/>
      <c r="I130" s="186">
        <f t="shared" si="15"/>
        <v>0</v>
      </c>
    </row>
    <row r="131" spans="1:9" ht="50.25" customHeight="1" x14ac:dyDescent="0.25">
      <c r="A131" s="237"/>
      <c r="B131" s="247" t="s">
        <v>328</v>
      </c>
      <c r="C131" s="96" t="s">
        <v>601</v>
      </c>
      <c r="D131" s="97" t="s">
        <v>602</v>
      </c>
      <c r="E131" s="98"/>
      <c r="F131" s="149">
        <v>44590</v>
      </c>
      <c r="G131" s="143"/>
      <c r="H131" s="150"/>
      <c r="I131" s="186">
        <f t="shared" si="15"/>
        <v>0</v>
      </c>
    </row>
    <row r="132" spans="1:9" ht="54.75" customHeight="1" x14ac:dyDescent="0.25">
      <c r="A132" s="237"/>
      <c r="B132" s="247" t="s">
        <v>328</v>
      </c>
      <c r="C132" s="96" t="s">
        <v>603</v>
      </c>
      <c r="D132" s="97" t="s">
        <v>604</v>
      </c>
      <c r="E132" s="98"/>
      <c r="F132" s="149">
        <v>43680</v>
      </c>
      <c r="G132" s="143"/>
      <c r="H132" s="150"/>
      <c r="I132" s="186">
        <f t="shared" si="15"/>
        <v>0</v>
      </c>
    </row>
    <row r="133" spans="1:9" ht="57.75" customHeight="1" x14ac:dyDescent="0.25">
      <c r="A133" s="237"/>
      <c r="B133" s="247" t="s">
        <v>328</v>
      </c>
      <c r="C133" s="96" t="s">
        <v>605</v>
      </c>
      <c r="D133" s="97" t="s">
        <v>606</v>
      </c>
      <c r="E133" s="98"/>
      <c r="F133" s="149">
        <v>112310</v>
      </c>
      <c r="G133" s="143"/>
      <c r="H133" s="150"/>
      <c r="I133" s="186">
        <f t="shared" si="15"/>
        <v>0</v>
      </c>
    </row>
    <row r="134" spans="1:9" ht="68.25" customHeight="1" x14ac:dyDescent="0.25">
      <c r="A134" s="237"/>
      <c r="B134" s="247" t="s">
        <v>328</v>
      </c>
      <c r="C134" s="96" t="s">
        <v>607</v>
      </c>
      <c r="D134" s="97" t="s">
        <v>608</v>
      </c>
      <c r="E134" s="98"/>
      <c r="F134" s="149">
        <v>160200</v>
      </c>
      <c r="G134" s="143"/>
      <c r="H134" s="150"/>
      <c r="I134" s="186">
        <f t="shared" si="15"/>
        <v>0</v>
      </c>
    </row>
    <row r="135" spans="1:9" ht="77.25" customHeight="1" x14ac:dyDescent="0.25">
      <c r="A135" s="237"/>
      <c r="B135" s="247" t="s">
        <v>328</v>
      </c>
      <c r="C135" s="96" t="s">
        <v>609</v>
      </c>
      <c r="D135" s="91" t="s">
        <v>234</v>
      </c>
      <c r="E135" s="106"/>
      <c r="F135" s="149">
        <v>30000</v>
      </c>
      <c r="G135" s="143"/>
      <c r="H135" s="150"/>
      <c r="I135" s="186">
        <f t="shared" ref="I135" si="16">F135*G135</f>
        <v>0</v>
      </c>
    </row>
    <row r="136" spans="1:9" ht="89.25" customHeight="1" x14ac:dyDescent="0.25">
      <c r="A136" s="237"/>
      <c r="B136" s="247"/>
      <c r="C136" s="96" t="s">
        <v>610</v>
      </c>
      <c r="D136" s="91" t="s">
        <v>217</v>
      </c>
      <c r="E136" s="106"/>
      <c r="F136" s="149">
        <v>11000</v>
      </c>
      <c r="G136" s="143"/>
      <c r="H136" s="150"/>
      <c r="I136" s="186">
        <f t="shared" ref="I136" si="17">F136*G136</f>
        <v>0</v>
      </c>
    </row>
    <row r="137" spans="1:9" ht="18.75" customHeight="1" x14ac:dyDescent="0.25">
      <c r="A137" s="239"/>
      <c r="B137" s="228" t="s">
        <v>328</v>
      </c>
      <c r="C137" s="131" t="s">
        <v>611</v>
      </c>
      <c r="D137" s="131" t="s">
        <v>328</v>
      </c>
      <c r="E137" s="132"/>
      <c r="F137" s="189" t="e">
        <v>#N/A</v>
      </c>
      <c r="G137" s="154"/>
      <c r="H137" s="133"/>
      <c r="I137" s="187"/>
    </row>
    <row r="138" spans="1:9" ht="78.75" customHeight="1" x14ac:dyDescent="0.25">
      <c r="A138" s="239"/>
      <c r="B138" s="247" t="s">
        <v>328</v>
      </c>
      <c r="C138" s="134" t="s">
        <v>612</v>
      </c>
      <c r="D138" s="135" t="s">
        <v>613</v>
      </c>
      <c r="E138" s="136"/>
      <c r="F138" s="17">
        <v>249305</v>
      </c>
      <c r="G138" s="35"/>
      <c r="H138" s="137"/>
      <c r="I138" s="186">
        <f t="shared" ref="I138:I140" si="18">F138*G138</f>
        <v>0</v>
      </c>
    </row>
    <row r="139" spans="1:9" ht="78.75" customHeight="1" x14ac:dyDescent="0.25">
      <c r="A139" s="239"/>
      <c r="B139" s="247" t="s">
        <v>328</v>
      </c>
      <c r="C139" s="134" t="s">
        <v>614</v>
      </c>
      <c r="D139" s="135" t="s">
        <v>615</v>
      </c>
      <c r="E139" s="136"/>
      <c r="F139" s="17">
        <v>359045</v>
      </c>
      <c r="G139" s="35"/>
      <c r="H139" s="137"/>
      <c r="I139" s="186">
        <f t="shared" si="18"/>
        <v>0</v>
      </c>
    </row>
    <row r="140" spans="1:9" ht="54.75" customHeight="1" x14ac:dyDescent="0.25">
      <c r="A140" s="239"/>
      <c r="B140" s="247" t="s">
        <v>328</v>
      </c>
      <c r="C140" s="134" t="s">
        <v>616</v>
      </c>
      <c r="D140" s="135" t="s">
        <v>617</v>
      </c>
      <c r="E140" s="136"/>
      <c r="F140" s="17">
        <v>9145</v>
      </c>
      <c r="G140" s="35"/>
      <c r="H140" s="137"/>
      <c r="I140" s="186">
        <f t="shared" si="18"/>
        <v>0</v>
      </c>
    </row>
    <row r="141" spans="1:9" ht="62.25" customHeight="1" x14ac:dyDescent="0.25">
      <c r="A141" s="239"/>
      <c r="B141" s="247" t="s">
        <v>328</v>
      </c>
      <c r="C141" s="134" t="s">
        <v>618</v>
      </c>
      <c r="D141" s="135" t="s">
        <v>619</v>
      </c>
      <c r="E141" s="136"/>
      <c r="F141" s="17">
        <v>890000</v>
      </c>
      <c r="G141" s="35"/>
      <c r="H141" s="137"/>
      <c r="I141" s="186">
        <f>F141*G141</f>
        <v>0</v>
      </c>
    </row>
    <row r="142" spans="1:9" ht="66.75" customHeight="1" x14ac:dyDescent="0.25">
      <c r="A142" s="239"/>
      <c r="B142" s="247" t="s">
        <v>328</v>
      </c>
      <c r="C142" s="134" t="s">
        <v>620</v>
      </c>
      <c r="D142" s="197" t="s">
        <v>621</v>
      </c>
      <c r="E142" s="136"/>
      <c r="F142" s="17">
        <v>1244185</v>
      </c>
      <c r="G142" s="35"/>
      <c r="H142" s="137"/>
      <c r="I142" s="186">
        <f>F142*G142</f>
        <v>0</v>
      </c>
    </row>
    <row r="143" spans="1:9" ht="65.25" customHeight="1" x14ac:dyDescent="0.25">
      <c r="A143" s="239"/>
      <c r="B143" s="247" t="s">
        <v>328</v>
      </c>
      <c r="C143" s="134" t="s">
        <v>622</v>
      </c>
      <c r="D143" s="135" t="s">
        <v>623</v>
      </c>
      <c r="E143" s="136"/>
      <c r="F143" s="17">
        <v>980000</v>
      </c>
      <c r="G143" s="35"/>
      <c r="H143" s="137"/>
      <c r="I143" s="186">
        <f>F143*G143</f>
        <v>0</v>
      </c>
    </row>
    <row r="144" spans="1:9" ht="75.75" customHeight="1" x14ac:dyDescent="0.25">
      <c r="A144" s="239"/>
      <c r="B144" s="247" t="s">
        <v>328</v>
      </c>
      <c r="C144" s="134" t="s">
        <v>624</v>
      </c>
      <c r="D144" s="135" t="s">
        <v>625</v>
      </c>
      <c r="E144" s="136"/>
      <c r="F144" s="17">
        <v>849000</v>
      </c>
      <c r="G144" s="35"/>
      <c r="H144" s="137"/>
      <c r="I144" s="186">
        <f>F144*G144</f>
        <v>0</v>
      </c>
    </row>
    <row r="145" spans="1:9" ht="18.75" customHeight="1" x14ac:dyDescent="0.25">
      <c r="A145" s="239"/>
      <c r="B145" s="249" t="s">
        <v>328</v>
      </c>
      <c r="C145" s="131" t="s">
        <v>626</v>
      </c>
      <c r="D145" s="271" t="s">
        <v>328</v>
      </c>
      <c r="E145" s="132"/>
      <c r="F145" s="189">
        <v>0</v>
      </c>
      <c r="G145" s="154"/>
      <c r="H145" s="133"/>
      <c r="I145" s="187"/>
    </row>
    <row r="146" spans="1:9" ht="72" customHeight="1" x14ac:dyDescent="0.25">
      <c r="A146" s="239"/>
      <c r="B146" s="247" t="s">
        <v>328</v>
      </c>
      <c r="C146" s="134" t="s">
        <v>627</v>
      </c>
      <c r="D146" s="135" t="s">
        <v>628</v>
      </c>
      <c r="E146" s="136"/>
      <c r="F146" s="17">
        <v>172000</v>
      </c>
      <c r="G146" s="35"/>
      <c r="H146" s="137"/>
      <c r="I146" s="186">
        <f t="shared" ref="I146:I151" si="19">F146*G146</f>
        <v>0</v>
      </c>
    </row>
    <row r="147" spans="1:9" ht="63.75" customHeight="1" x14ac:dyDescent="0.25">
      <c r="A147" s="239"/>
      <c r="B147" s="247" t="s">
        <v>328</v>
      </c>
      <c r="C147" s="134" t="s">
        <v>629</v>
      </c>
      <c r="D147" s="135" t="s">
        <v>630</v>
      </c>
      <c r="E147" s="136"/>
      <c r="F147" s="17">
        <v>136300</v>
      </c>
      <c r="G147" s="35"/>
      <c r="H147" s="137"/>
      <c r="I147" s="186">
        <f t="shared" si="19"/>
        <v>0</v>
      </c>
    </row>
    <row r="148" spans="1:9" ht="58.5" customHeight="1" x14ac:dyDescent="0.25">
      <c r="A148" s="239"/>
      <c r="B148" s="247" t="s">
        <v>328</v>
      </c>
      <c r="C148" s="134" t="s">
        <v>631</v>
      </c>
      <c r="D148" s="135" t="s">
        <v>632</v>
      </c>
      <c r="E148" s="136"/>
      <c r="F148" s="17">
        <v>161830</v>
      </c>
      <c r="G148" s="35"/>
      <c r="H148" s="137"/>
      <c r="I148" s="186">
        <f t="shared" si="19"/>
        <v>0</v>
      </c>
    </row>
    <row r="149" spans="1:9" ht="80.25" customHeight="1" x14ac:dyDescent="0.25">
      <c r="A149" s="239"/>
      <c r="B149" s="247" t="s">
        <v>328</v>
      </c>
      <c r="C149" s="134" t="s">
        <v>633</v>
      </c>
      <c r="D149" s="135" t="s">
        <v>235</v>
      </c>
      <c r="E149" s="136"/>
      <c r="F149" s="17">
        <v>271485</v>
      </c>
      <c r="G149" s="35"/>
      <c r="H149" s="137"/>
      <c r="I149" s="186">
        <f t="shared" si="19"/>
        <v>0</v>
      </c>
    </row>
    <row r="150" spans="1:9" ht="66.75" customHeight="1" x14ac:dyDescent="0.25">
      <c r="A150" s="239"/>
      <c r="B150" s="248" t="s">
        <v>328</v>
      </c>
      <c r="C150" s="134" t="s">
        <v>634</v>
      </c>
      <c r="D150" s="135" t="s">
        <v>231</v>
      </c>
      <c r="E150" s="136"/>
      <c r="F150" s="17">
        <v>385115</v>
      </c>
      <c r="G150" s="35"/>
      <c r="H150" s="137"/>
      <c r="I150" s="186">
        <f t="shared" si="19"/>
        <v>0</v>
      </c>
    </row>
    <row r="151" spans="1:9" ht="66.75" customHeight="1" x14ac:dyDescent="0.25">
      <c r="A151" s="239"/>
      <c r="B151" s="248" t="s">
        <v>328</v>
      </c>
      <c r="C151" s="134" t="s">
        <v>635</v>
      </c>
      <c r="D151" s="135" t="s">
        <v>636</v>
      </c>
      <c r="E151" s="136"/>
      <c r="F151" s="17">
        <v>27490</v>
      </c>
      <c r="G151" s="35"/>
      <c r="H151" s="137"/>
      <c r="I151" s="186">
        <f t="shared" si="19"/>
        <v>0</v>
      </c>
    </row>
    <row r="152" spans="1:9" ht="60.75" customHeight="1" x14ac:dyDescent="0.25">
      <c r="A152" s="239"/>
      <c r="B152" s="247" t="s">
        <v>328</v>
      </c>
      <c r="C152" s="134" t="s">
        <v>637</v>
      </c>
      <c r="D152" s="135" t="s">
        <v>638</v>
      </c>
      <c r="E152" s="136"/>
      <c r="F152" s="17">
        <v>34790</v>
      </c>
      <c r="G152" s="35"/>
      <c r="H152" s="137"/>
      <c r="I152" s="186">
        <f t="shared" ref="I152:I156" si="20">F152*G152</f>
        <v>0</v>
      </c>
    </row>
    <row r="153" spans="1:9" ht="63.75" customHeight="1" x14ac:dyDescent="0.25">
      <c r="A153" s="239"/>
      <c r="B153" s="247" t="s">
        <v>328</v>
      </c>
      <c r="C153" s="134" t="s">
        <v>639</v>
      </c>
      <c r="D153" s="135" t="s">
        <v>640</v>
      </c>
      <c r="E153" s="136"/>
      <c r="F153" s="17">
        <v>65675</v>
      </c>
      <c r="G153" s="35"/>
      <c r="H153" s="137"/>
      <c r="I153" s="186">
        <f t="shared" si="20"/>
        <v>0</v>
      </c>
    </row>
    <row r="154" spans="1:9" ht="63.75" customHeight="1" x14ac:dyDescent="0.25">
      <c r="A154" s="239"/>
      <c r="B154" s="247"/>
      <c r="C154" s="134" t="s">
        <v>641</v>
      </c>
      <c r="D154" s="135" t="s">
        <v>642</v>
      </c>
      <c r="E154" s="136"/>
      <c r="F154" s="17">
        <v>82960</v>
      </c>
      <c r="G154" s="35"/>
      <c r="H154" s="137"/>
      <c r="I154" s="186"/>
    </row>
    <row r="155" spans="1:9" ht="65.25" customHeight="1" x14ac:dyDescent="0.25">
      <c r="A155" s="239"/>
      <c r="B155" s="247" t="s">
        <v>328</v>
      </c>
      <c r="C155" s="134" t="s">
        <v>643</v>
      </c>
      <c r="D155" s="135" t="s">
        <v>644</v>
      </c>
      <c r="E155" s="136"/>
      <c r="F155" s="17">
        <v>37620</v>
      </c>
      <c r="G155" s="35"/>
      <c r="H155" s="137"/>
      <c r="I155" s="186">
        <f t="shared" si="20"/>
        <v>0</v>
      </c>
    </row>
    <row r="156" spans="1:9" ht="63" customHeight="1" x14ac:dyDescent="0.25">
      <c r="A156" s="239"/>
      <c r="B156" s="247" t="s">
        <v>328</v>
      </c>
      <c r="C156" s="134" t="s">
        <v>645</v>
      </c>
      <c r="D156" s="135" t="s">
        <v>646</v>
      </c>
      <c r="E156" s="136"/>
      <c r="F156" s="17">
        <v>37620</v>
      </c>
      <c r="G156" s="35"/>
      <c r="H156" s="137"/>
      <c r="I156" s="186">
        <f t="shared" si="20"/>
        <v>0</v>
      </c>
    </row>
    <row r="157" spans="1:9" ht="18.75" customHeight="1" x14ac:dyDescent="0.25">
      <c r="A157" s="239"/>
      <c r="B157" s="249" t="s">
        <v>328</v>
      </c>
      <c r="C157" s="131" t="s">
        <v>647</v>
      </c>
      <c r="D157" s="271" t="s">
        <v>328</v>
      </c>
      <c r="E157" s="132"/>
      <c r="F157" s="189">
        <v>0</v>
      </c>
      <c r="G157" s="154"/>
      <c r="H157" s="133"/>
      <c r="I157" s="187"/>
    </row>
    <row r="158" spans="1:9" ht="64.5" customHeight="1" x14ac:dyDescent="0.25">
      <c r="A158" s="239"/>
      <c r="B158" s="247" t="s">
        <v>328</v>
      </c>
      <c r="C158" s="134" t="s">
        <v>648</v>
      </c>
      <c r="D158" s="135" t="s">
        <v>649</v>
      </c>
      <c r="E158" s="136"/>
      <c r="F158" s="17">
        <v>6280</v>
      </c>
      <c r="G158" s="35"/>
      <c r="H158" s="137"/>
      <c r="I158" s="186">
        <f t="shared" ref="I158:I159" si="21">F158*G158</f>
        <v>0</v>
      </c>
    </row>
    <row r="159" spans="1:9" ht="64.5" customHeight="1" x14ac:dyDescent="0.25">
      <c r="A159" s="239"/>
      <c r="B159" s="247" t="s">
        <v>328</v>
      </c>
      <c r="C159" s="134" t="s">
        <v>650</v>
      </c>
      <c r="D159" s="135" t="s">
        <v>651</v>
      </c>
      <c r="E159" s="136"/>
      <c r="F159" s="17">
        <v>7280</v>
      </c>
      <c r="G159" s="35"/>
      <c r="H159" s="137"/>
      <c r="I159" s="186">
        <f t="shared" si="21"/>
        <v>0</v>
      </c>
    </row>
    <row r="160" spans="1:9" ht="64.5" customHeight="1" x14ac:dyDescent="0.25">
      <c r="A160" s="239"/>
      <c r="B160" s="247" t="s">
        <v>328</v>
      </c>
      <c r="C160" s="134" t="s">
        <v>652</v>
      </c>
      <c r="D160" s="135" t="s">
        <v>653</v>
      </c>
      <c r="E160" s="136"/>
      <c r="F160" s="17">
        <v>11515</v>
      </c>
      <c r="G160" s="35"/>
      <c r="H160" s="137"/>
      <c r="I160" s="186">
        <f t="shared" ref="I160:I161" si="22">F160*G160</f>
        <v>0</v>
      </c>
    </row>
    <row r="161" spans="1:9" ht="64.5" customHeight="1" x14ac:dyDescent="0.25">
      <c r="A161" s="239"/>
      <c r="B161" s="247" t="s">
        <v>328</v>
      </c>
      <c r="C161" s="134" t="s">
        <v>654</v>
      </c>
      <c r="D161" s="135" t="s">
        <v>655</v>
      </c>
      <c r="E161" s="136"/>
      <c r="F161" s="17">
        <v>11795</v>
      </c>
      <c r="G161" s="35"/>
      <c r="H161" s="137"/>
      <c r="I161" s="186">
        <f t="shared" si="22"/>
        <v>0</v>
      </c>
    </row>
    <row r="162" spans="1:9" ht="64.5" customHeight="1" x14ac:dyDescent="0.25">
      <c r="A162" s="239"/>
      <c r="B162" s="247" t="s">
        <v>328</v>
      </c>
      <c r="C162" s="134" t="s">
        <v>656</v>
      </c>
      <c r="D162" s="135" t="s">
        <v>657</v>
      </c>
      <c r="E162" s="136"/>
      <c r="F162" s="17">
        <v>8270</v>
      </c>
      <c r="G162" s="35"/>
      <c r="H162" s="137"/>
      <c r="I162" s="186">
        <f t="shared" ref="I162" si="23">F162*G162</f>
        <v>0</v>
      </c>
    </row>
    <row r="164" spans="1:9" x14ac:dyDescent="0.25">
      <c r="C164" s="440" t="s">
        <v>181</v>
      </c>
      <c r="D164" s="440"/>
      <c r="E164" s="440"/>
      <c r="F164" s="440"/>
    </row>
    <row r="165" spans="1:9" x14ac:dyDescent="0.25">
      <c r="C165" s="440"/>
      <c r="D165" s="440"/>
      <c r="E165" s="440"/>
      <c r="F165" s="440"/>
    </row>
    <row r="166" spans="1:9" ht="20.25" customHeight="1" x14ac:dyDescent="0.25">
      <c r="C166" s="440"/>
      <c r="D166" s="440"/>
      <c r="E166" s="440"/>
      <c r="F166" s="440"/>
    </row>
  </sheetData>
  <sheetProtection algorithmName="SHA-512" hashValue="mVLC73BMw4AKLJUt066tsp+GnLCJEVU//1gv2mNHJi3Ci84QDx2bKe6P7O+ir/fl3W6wMatTVTPBd1tjvfkhxQ==" saltValue="/o1LvBSkCUz3jtOLl+tONA==" spinCount="100000" sheet="1" objects="1" scenarios="1"/>
  <mergeCells count="19">
    <mergeCell ref="D110:D113"/>
    <mergeCell ref="C164:F166"/>
    <mergeCell ref="E44:E46"/>
    <mergeCell ref="D44:D46"/>
    <mergeCell ref="E86:E87"/>
    <mergeCell ref="E84:E85"/>
    <mergeCell ref="E81:E83"/>
    <mergeCell ref="E77:E78"/>
    <mergeCell ref="E53:E54"/>
    <mergeCell ref="E56:E57"/>
    <mergeCell ref="D66:D67"/>
    <mergeCell ref="D68:D69"/>
    <mergeCell ref="D70:D71"/>
    <mergeCell ref="C91:D91"/>
    <mergeCell ref="C1:C3"/>
    <mergeCell ref="E7:E8"/>
    <mergeCell ref="E5:E6"/>
    <mergeCell ref="F1:G1"/>
    <mergeCell ref="D107:D109"/>
  </mergeCells>
  <phoneticPr fontId="13" type="noConversion"/>
  <conditionalFormatting sqref="B44:B64 B5:B42 B66:B156 B158:B162">
    <cfRule type="cellIs" dxfId="8" priority="16" operator="equal">
      <formula>$B$15</formula>
    </cfRule>
    <cfRule type="cellIs" dxfId="7" priority="17" operator="equal">
      <formula>#REF!</formula>
    </cfRule>
  </conditionalFormatting>
  <conditionalFormatting sqref="B65">
    <cfRule type="cellIs" dxfId="6" priority="5" operator="equal">
      <formula>$B$15</formula>
    </cfRule>
    <cfRule type="cellIs" dxfId="5" priority="6" operator="equal">
      <formula>#REF!</formula>
    </cfRule>
  </conditionalFormatting>
  <conditionalFormatting sqref="B157">
    <cfRule type="cellIs" dxfId="4" priority="3" operator="equal">
      <formula>$B$15</formula>
    </cfRule>
    <cfRule type="cellIs" dxfId="3" priority="4" operator="equal">
      <formula>#REF!</formula>
    </cfRule>
  </conditionalFormatting>
  <conditionalFormatting sqref="B43">
    <cfRule type="cellIs" dxfId="2" priority="1" operator="equal">
      <formula>$B$15</formula>
    </cfRule>
    <cfRule type="cellIs" dxfId="1" priority="2" operator="equal">
      <formula>#REF!</formula>
    </cfRule>
  </conditionalFormatting>
  <pageMargins left="0.7" right="0.7" top="0.75" bottom="0.75" header="0.3" footer="0.3"/>
  <pageSetup paperSize="9" scale="6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2:J7"/>
  <sheetViews>
    <sheetView showGridLines="0" zoomScaleNormal="100" zoomScaleSheetLayoutView="100" workbookViewId="0"/>
  </sheetViews>
  <sheetFormatPr defaultColWidth="9.140625" defaultRowHeight="12.75" x14ac:dyDescent="0.2"/>
  <cols>
    <col min="1" max="1" width="13.42578125" style="39" customWidth="1"/>
    <col min="2" max="2" width="33.28515625" style="46" customWidth="1"/>
    <col min="3" max="3" width="41.7109375" style="46" customWidth="1"/>
    <col min="4" max="4" width="1.7109375" style="46" customWidth="1"/>
    <col min="5" max="5" width="16.140625" style="46" customWidth="1"/>
    <col min="6" max="6" width="8.28515625" style="46" hidden="1" customWidth="1"/>
    <col min="7" max="8" width="8.7109375" style="46" customWidth="1"/>
    <col min="9" max="9" width="4.7109375" style="46" customWidth="1"/>
    <col min="10" max="10" width="5.28515625" style="46" hidden="1" customWidth="1"/>
    <col min="11" max="16384" width="9.140625" style="39"/>
  </cols>
  <sheetData>
    <row r="2" spans="1:10" x14ac:dyDescent="0.2">
      <c r="C2" s="46" t="s">
        <v>233</v>
      </c>
      <c r="D2" s="191"/>
      <c r="E2" s="40" t="s">
        <v>232</v>
      </c>
      <c r="G2" s="42">
        <v>0</v>
      </c>
      <c r="H2" s="41" t="s">
        <v>50</v>
      </c>
      <c r="I2" s="41"/>
    </row>
    <row r="3" spans="1:10" x14ac:dyDescent="0.2">
      <c r="C3" s="195" t="s">
        <v>203</v>
      </c>
      <c r="D3" s="194"/>
      <c r="E3" s="40" t="s">
        <v>67</v>
      </c>
      <c r="G3" s="43">
        <f>SUM(J7:J7)</f>
        <v>0</v>
      </c>
      <c r="H3" s="41" t="s">
        <v>165</v>
      </c>
      <c r="I3" s="41"/>
    </row>
    <row r="4" spans="1:10" x14ac:dyDescent="0.2">
      <c r="C4" s="195" t="s">
        <v>204</v>
      </c>
      <c r="D4" s="194"/>
      <c r="E4" s="40" t="s">
        <v>47</v>
      </c>
      <c r="G4" s="45">
        <f>H7/2</f>
        <v>0</v>
      </c>
      <c r="H4" s="41" t="s">
        <v>51</v>
      </c>
      <c r="I4" s="41"/>
    </row>
    <row r="5" spans="1:10" ht="13.5" thickBot="1" x14ac:dyDescent="0.25">
      <c r="A5" s="47"/>
      <c r="B5" s="39"/>
      <c r="C5" s="39"/>
      <c r="D5" s="39"/>
      <c r="E5" s="48" t="s">
        <v>174</v>
      </c>
      <c r="F5" s="47"/>
      <c r="G5" s="48" t="s">
        <v>175</v>
      </c>
      <c r="H5" s="49" t="s">
        <v>176</v>
      </c>
      <c r="I5" s="49"/>
      <c r="J5" s="44"/>
    </row>
    <row r="6" spans="1:10" ht="18.75" customHeight="1" thickBot="1" x14ac:dyDescent="0.25">
      <c r="A6" s="87"/>
      <c r="B6" s="402" t="s">
        <v>236</v>
      </c>
      <c r="C6" s="88"/>
      <c r="D6" s="88"/>
      <c r="E6" s="89"/>
      <c r="F6" s="138"/>
      <c r="G6" s="89"/>
      <c r="H6" s="151"/>
      <c r="I6" s="151"/>
      <c r="J6" s="50"/>
    </row>
    <row r="7" spans="1:10" ht="60.75" customHeight="1" x14ac:dyDescent="0.2">
      <c r="A7" s="59"/>
      <c r="B7" s="92" t="s">
        <v>229</v>
      </c>
      <c r="C7" s="91" t="s">
        <v>230</v>
      </c>
      <c r="D7" s="91"/>
      <c r="E7" s="92"/>
      <c r="F7" s="192">
        <v>2450</v>
      </c>
      <c r="G7" s="58">
        <f>F7*(1-($G$2/100))</f>
        <v>2450</v>
      </c>
      <c r="H7" s="139"/>
      <c r="I7" s="60"/>
      <c r="J7" s="193">
        <f>G7*H7</f>
        <v>0</v>
      </c>
    </row>
  </sheetData>
  <sheetProtection algorithmName="SHA-512" hashValue="arCdwpvB4FafzPbZjn/UXMztKk2Zmn/Z1yO7yXz4GUWCMPbwCQhWssjabu7UsuQqwwm4j8Y2Ra+LX5DJeuKX6g==" saltValue="2D9okVAkBQprQ3ZKFOAK4Q==" spinCount="100000" sheet="1" objects="1" scenarios="1"/>
  <conditionalFormatting sqref="G2">
    <cfRule type="expression" dxfId="0" priority="1">
      <formula>($G$2&gt;20)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autoPageBreaks="0"/>
  </sheetPr>
  <dimension ref="A1:P15"/>
  <sheetViews>
    <sheetView showGridLines="0" zoomScaleNormal="100" zoomScaleSheetLayoutView="100" workbookViewId="0">
      <selection activeCell="M2" sqref="M2"/>
    </sheetView>
  </sheetViews>
  <sheetFormatPr defaultColWidth="9.140625" defaultRowHeight="15" x14ac:dyDescent="0.25"/>
  <cols>
    <col min="1" max="1" width="2.7109375" style="51" customWidth="1"/>
    <col min="2" max="3" width="9.140625" style="51"/>
    <col min="4" max="6" width="7.140625" style="51" customWidth="1"/>
    <col min="7" max="10" width="9.140625" style="51"/>
    <col min="11" max="11" width="9.5703125" style="51" customWidth="1"/>
    <col min="12" max="12" width="9.7109375" style="51" bestFit="1" customWidth="1"/>
    <col min="13" max="14" width="9.140625" style="51"/>
    <col min="16" max="16384" width="9.140625" style="51"/>
  </cols>
  <sheetData>
    <row r="1" spans="1:16" ht="18" customHeight="1" x14ac:dyDescent="0.25">
      <c r="L1" s="13" t="s">
        <v>165</v>
      </c>
      <c r="M1" s="367">
        <f>SUM(P7:P10)</f>
        <v>0</v>
      </c>
    </row>
    <row r="2" spans="1:16" ht="18" customHeight="1" x14ac:dyDescent="0.25">
      <c r="L2" s="13" t="s">
        <v>180</v>
      </c>
      <c r="M2" s="367">
        <f>M7+M10</f>
        <v>0</v>
      </c>
    </row>
    <row r="3" spans="1:16" ht="4.9000000000000004" customHeight="1" x14ac:dyDescent="0.25"/>
    <row r="4" spans="1:16" ht="7.5" customHeight="1" x14ac:dyDescent="0.25">
      <c r="G4" s="471" t="s">
        <v>64</v>
      </c>
      <c r="H4" s="471"/>
      <c r="I4" s="471"/>
      <c r="J4" s="471"/>
      <c r="L4" s="471" t="s">
        <v>200</v>
      </c>
      <c r="M4" s="471" t="s">
        <v>198</v>
      </c>
    </row>
    <row r="5" spans="1:16" ht="18" customHeight="1" x14ac:dyDescent="0.25">
      <c r="A5" s="64"/>
      <c r="B5" s="64"/>
      <c r="C5" s="64"/>
      <c r="D5" s="64"/>
      <c r="G5" s="471"/>
      <c r="H5" s="471"/>
      <c r="I5" s="471"/>
      <c r="J5" s="471"/>
      <c r="L5" s="471"/>
      <c r="M5" s="471"/>
    </row>
    <row r="6" spans="1:16" ht="18.75" customHeight="1" x14ac:dyDescent="0.25">
      <c r="A6" s="52"/>
      <c r="B6" s="188" t="s">
        <v>177</v>
      </c>
      <c r="C6" s="52"/>
      <c r="D6" s="52"/>
      <c r="E6" s="52"/>
      <c r="F6" s="53"/>
      <c r="G6" s="53"/>
      <c r="H6" s="54"/>
      <c r="I6" s="52"/>
      <c r="J6" s="52"/>
      <c r="K6" s="52"/>
      <c r="L6" s="52"/>
      <c r="M6" s="52"/>
      <c r="N6" s="52"/>
    </row>
    <row r="7" spans="1:16" s="55" customFormat="1" ht="43.15" customHeight="1" x14ac:dyDescent="0.25">
      <c r="A7" s="454"/>
      <c r="B7" s="456" t="s">
        <v>178</v>
      </c>
      <c r="C7" s="456"/>
      <c r="D7" s="458"/>
      <c r="E7" s="458"/>
      <c r="F7" s="458"/>
      <c r="G7" s="460" t="s">
        <v>195</v>
      </c>
      <c r="H7" s="460"/>
      <c r="I7" s="460"/>
      <c r="J7" s="460"/>
      <c r="K7" s="462" t="s">
        <v>197</v>
      </c>
      <c r="L7" s="465">
        <v>74300</v>
      </c>
      <c r="M7" s="467"/>
      <c r="N7" s="115"/>
      <c r="O7"/>
      <c r="P7" s="470">
        <f>L7*M7</f>
        <v>0</v>
      </c>
    </row>
    <row r="8" spans="1:16" s="55" customFormat="1" ht="43.15" customHeight="1" x14ac:dyDescent="0.25">
      <c r="A8" s="454"/>
      <c r="B8" s="456"/>
      <c r="C8" s="456"/>
      <c r="D8" s="458"/>
      <c r="E8" s="458"/>
      <c r="F8" s="458"/>
      <c r="G8" s="460"/>
      <c r="H8" s="460"/>
      <c r="I8" s="460"/>
      <c r="J8" s="460"/>
      <c r="K8" s="463"/>
      <c r="L8" s="465"/>
      <c r="M8" s="468"/>
      <c r="N8" s="115"/>
      <c r="O8"/>
      <c r="P8" s="470"/>
    </row>
    <row r="9" spans="1:16" s="55" customFormat="1" ht="43.15" customHeight="1" x14ac:dyDescent="0.25">
      <c r="A9" s="455"/>
      <c r="B9" s="457"/>
      <c r="C9" s="457"/>
      <c r="D9" s="459"/>
      <c r="E9" s="459"/>
      <c r="F9" s="459"/>
      <c r="G9" s="461"/>
      <c r="H9" s="461"/>
      <c r="I9" s="461"/>
      <c r="J9" s="461"/>
      <c r="K9" s="464"/>
      <c r="L9" s="466"/>
      <c r="M9" s="469"/>
      <c r="N9" s="57"/>
      <c r="O9"/>
      <c r="P9" s="470"/>
    </row>
    <row r="10" spans="1:16" s="55" customFormat="1" ht="43.15" customHeight="1" x14ac:dyDescent="0.25">
      <c r="A10" s="454"/>
      <c r="B10" s="456" t="s">
        <v>179</v>
      </c>
      <c r="C10" s="456"/>
      <c r="D10" s="458"/>
      <c r="E10" s="458"/>
      <c r="F10" s="458"/>
      <c r="G10" s="460" t="s">
        <v>196</v>
      </c>
      <c r="H10" s="460"/>
      <c r="I10" s="460"/>
      <c r="J10" s="460"/>
      <c r="K10" s="462" t="s">
        <v>197</v>
      </c>
      <c r="L10" s="465">
        <v>70200</v>
      </c>
      <c r="M10" s="467"/>
      <c r="N10" s="115"/>
      <c r="O10"/>
      <c r="P10" s="470">
        <f>L10*M10</f>
        <v>0</v>
      </c>
    </row>
    <row r="11" spans="1:16" s="55" customFormat="1" ht="43.15" customHeight="1" x14ac:dyDescent="0.25">
      <c r="A11" s="454"/>
      <c r="B11" s="456"/>
      <c r="C11" s="456"/>
      <c r="D11" s="458"/>
      <c r="E11" s="458"/>
      <c r="F11" s="458"/>
      <c r="G11" s="460"/>
      <c r="H11" s="460"/>
      <c r="I11" s="460"/>
      <c r="J11" s="460"/>
      <c r="K11" s="463"/>
      <c r="L11" s="465"/>
      <c r="M11" s="468"/>
      <c r="N11" s="115"/>
      <c r="O11"/>
      <c r="P11" s="470"/>
    </row>
    <row r="12" spans="1:16" s="55" customFormat="1" ht="43.15" customHeight="1" x14ac:dyDescent="0.25">
      <c r="A12" s="455"/>
      <c r="B12" s="457"/>
      <c r="C12" s="457"/>
      <c r="D12" s="459"/>
      <c r="E12" s="459"/>
      <c r="F12" s="459"/>
      <c r="G12" s="461"/>
      <c r="H12" s="461"/>
      <c r="I12" s="461"/>
      <c r="J12" s="461"/>
      <c r="K12" s="464"/>
      <c r="L12" s="466"/>
      <c r="M12" s="469"/>
      <c r="N12" s="57"/>
      <c r="O12"/>
      <c r="P12" s="470"/>
    </row>
    <row r="14" spans="1:16" x14ac:dyDescent="0.25">
      <c r="B14" s="268" t="s">
        <v>199</v>
      </c>
    </row>
    <row r="15" spans="1:16" x14ac:dyDescent="0.25">
      <c r="B15" s="268" t="s">
        <v>215</v>
      </c>
    </row>
  </sheetData>
  <mergeCells count="19">
    <mergeCell ref="G4:J5"/>
    <mergeCell ref="L4:L5"/>
    <mergeCell ref="M4:M5"/>
    <mergeCell ref="M7:M9"/>
    <mergeCell ref="P7:P9"/>
    <mergeCell ref="L7:L9"/>
    <mergeCell ref="L10:L12"/>
    <mergeCell ref="M10:M12"/>
    <mergeCell ref="P10:P12"/>
    <mergeCell ref="A10:A12"/>
    <mergeCell ref="B10:C12"/>
    <mergeCell ref="D10:F12"/>
    <mergeCell ref="G10:J12"/>
    <mergeCell ref="K10:K12"/>
    <mergeCell ref="A7:A9"/>
    <mergeCell ref="B7:C9"/>
    <mergeCell ref="D7:F9"/>
    <mergeCell ref="G7:J9"/>
    <mergeCell ref="K7:K9"/>
  </mergeCells>
  <hyperlinks>
    <hyperlink ref="B10" r:id="rId1" display="CLT-Q004"/>
    <hyperlink ref="B7" r:id="rId2" display="CLT-Q003 "/>
    <hyperlink ref="B10:C10" r:id="rId3" display="Модель CLT-Q004"/>
    <hyperlink ref="B7:C9" r:id="rId4" display="Модель CLT-Q003 "/>
    <hyperlink ref="B10:C12" r:id="rId5" display="Модель CLT-Q004"/>
  </hyperlinks>
  <pageMargins left="0.7" right="0.7" top="0.75" bottom="0.75" header="0.3" footer="0.3"/>
  <pageSetup paperSize="9" scale="63" orientation="portrait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B1:L37"/>
  <sheetViews>
    <sheetView showGridLines="0" view="pageBreakPreview" zoomScale="115" zoomScaleNormal="100" zoomScaleSheetLayoutView="115" workbookViewId="0"/>
  </sheetViews>
  <sheetFormatPr defaultColWidth="11.7109375" defaultRowHeight="10.5" x14ac:dyDescent="0.25"/>
  <cols>
    <col min="1" max="1" width="4.85546875" style="250" customWidth="1"/>
    <col min="2" max="2" width="16.5703125" style="250" customWidth="1"/>
    <col min="3" max="3" width="6.5703125" style="250" customWidth="1"/>
    <col min="4" max="4" width="5" style="250" customWidth="1"/>
    <col min="5" max="5" width="5.28515625" style="250" customWidth="1"/>
    <col min="6" max="6" width="8.7109375" style="250" customWidth="1"/>
    <col min="7" max="7" width="13" style="250" customWidth="1"/>
    <col min="8" max="8" width="8.7109375" style="250" customWidth="1"/>
    <col min="9" max="9" width="10.85546875" style="250" customWidth="1"/>
    <col min="10" max="10" width="15.42578125" style="250" bestFit="1" customWidth="1"/>
    <col min="11" max="12" width="7.42578125" style="250" customWidth="1"/>
    <col min="13" max="13" width="9.140625" style="250" customWidth="1"/>
    <col min="14" max="16384" width="11.7109375" style="250"/>
  </cols>
  <sheetData>
    <row r="1" spans="2:12" ht="5.45" customHeight="1" x14ac:dyDescent="0.25"/>
    <row r="2" spans="2:12" x14ac:dyDescent="0.25">
      <c r="B2" s="252" t="s">
        <v>209</v>
      </c>
    </row>
    <row r="3" spans="2:12" x14ac:dyDescent="0.25">
      <c r="B3" s="250" t="s">
        <v>216</v>
      </c>
      <c r="C3" s="269"/>
      <c r="E3" s="251"/>
      <c r="F3" s="251"/>
      <c r="J3" s="252"/>
      <c r="K3" s="251"/>
    </row>
    <row r="4" spans="2:12" x14ac:dyDescent="0.25">
      <c r="B4" s="269"/>
      <c r="C4" s="269"/>
    </row>
    <row r="5" spans="2:12" x14ac:dyDescent="0.25">
      <c r="B5" s="269"/>
      <c r="C5" s="269"/>
      <c r="D5" s="253"/>
      <c r="E5" s="253"/>
      <c r="J5" s="501" t="s">
        <v>192</v>
      </c>
      <c r="K5" s="501" t="s">
        <v>166</v>
      </c>
      <c r="L5" s="254"/>
    </row>
    <row r="6" spans="2:12" x14ac:dyDescent="0.25">
      <c r="B6" s="269"/>
      <c r="C6" s="269"/>
      <c r="J6" s="501" t="s">
        <v>191</v>
      </c>
      <c r="K6" s="501" t="s">
        <v>182</v>
      </c>
    </row>
    <row r="7" spans="2:12" x14ac:dyDescent="0.25">
      <c r="B7" s="269"/>
      <c r="C7" s="269"/>
      <c r="J7" s="501" t="s">
        <v>183</v>
      </c>
      <c r="K7" s="501" t="s">
        <v>184</v>
      </c>
    </row>
    <row r="8" spans="2:12" x14ac:dyDescent="0.25">
      <c r="B8" s="269"/>
      <c r="C8" s="269"/>
      <c r="J8" s="501" t="s">
        <v>185</v>
      </c>
      <c r="K8" s="501" t="s">
        <v>207</v>
      </c>
    </row>
    <row r="9" spans="2:12" x14ac:dyDescent="0.25">
      <c r="B9" s="269"/>
      <c r="C9" s="269"/>
    </row>
    <row r="10" spans="2:12" ht="18" customHeight="1" x14ac:dyDescent="0.25">
      <c r="C10" s="255"/>
      <c r="D10" s="497" t="s">
        <v>208</v>
      </c>
      <c r="E10" s="497"/>
      <c r="F10" s="498"/>
      <c r="G10" s="498"/>
      <c r="H10" s="498"/>
      <c r="I10" s="498"/>
      <c r="J10" s="499" t="s">
        <v>186</v>
      </c>
      <c r="K10" s="500"/>
    </row>
    <row r="11" spans="2:12" ht="31.5" x14ac:dyDescent="0.25">
      <c r="B11" s="256"/>
      <c r="C11" s="256"/>
      <c r="D11" s="475" t="s">
        <v>190</v>
      </c>
      <c r="E11" s="475"/>
      <c r="F11" s="260" t="s">
        <v>210</v>
      </c>
      <c r="G11" s="261" t="s">
        <v>187</v>
      </c>
      <c r="H11" s="260" t="s">
        <v>194</v>
      </c>
      <c r="I11" s="260" t="s">
        <v>193</v>
      </c>
      <c r="J11" s="502" t="s">
        <v>211</v>
      </c>
      <c r="K11" s="503"/>
    </row>
    <row r="12" spans="2:12" ht="9.9499999999999993" customHeight="1" x14ac:dyDescent="0.25">
      <c r="B12" s="472"/>
      <c r="C12" s="478" t="s">
        <v>212</v>
      </c>
      <c r="D12" s="479" t="s">
        <v>213</v>
      </c>
      <c r="E12" s="482">
        <v>8</v>
      </c>
      <c r="F12" s="485">
        <v>6900</v>
      </c>
      <c r="G12" s="476">
        <v>55200</v>
      </c>
      <c r="H12" s="475">
        <v>880</v>
      </c>
      <c r="I12" s="476">
        <v>62.727272727272727</v>
      </c>
      <c r="J12" s="475">
        <v>27600</v>
      </c>
      <c r="K12" s="475"/>
    </row>
    <row r="13" spans="2:12" ht="9.9499999999999993" customHeight="1" x14ac:dyDescent="0.25">
      <c r="B13" s="473"/>
      <c r="C13" s="478"/>
      <c r="D13" s="480"/>
      <c r="E13" s="483"/>
      <c r="F13" s="485"/>
      <c r="G13" s="476"/>
      <c r="H13" s="475"/>
      <c r="I13" s="476"/>
      <c r="J13" s="475"/>
      <c r="K13" s="475"/>
    </row>
    <row r="14" spans="2:12" ht="9.9499999999999993" customHeight="1" x14ac:dyDescent="0.25">
      <c r="B14" s="473"/>
      <c r="C14" s="478"/>
      <c r="D14" s="480"/>
      <c r="E14" s="483"/>
      <c r="F14" s="485"/>
      <c r="G14" s="476"/>
      <c r="H14" s="475"/>
      <c r="I14" s="476"/>
      <c r="J14" s="475"/>
      <c r="K14" s="475"/>
    </row>
    <row r="15" spans="2:12" ht="9.9499999999999993" customHeight="1" x14ac:dyDescent="0.25">
      <c r="B15" s="473"/>
      <c r="C15" s="478"/>
      <c r="D15" s="480"/>
      <c r="E15" s="483"/>
      <c r="F15" s="485"/>
      <c r="G15" s="476"/>
      <c r="H15" s="475"/>
      <c r="I15" s="476"/>
      <c r="J15" s="475"/>
      <c r="K15" s="475"/>
    </row>
    <row r="16" spans="2:12" ht="9.9499999999999993" customHeight="1" x14ac:dyDescent="0.25">
      <c r="B16" s="473"/>
      <c r="C16" s="478"/>
      <c r="D16" s="480"/>
      <c r="E16" s="483"/>
      <c r="F16" s="485"/>
      <c r="G16" s="476"/>
      <c r="H16" s="475"/>
      <c r="I16" s="476"/>
      <c r="J16" s="475"/>
      <c r="K16" s="475"/>
    </row>
    <row r="17" spans="2:11" ht="9.9499999999999993" customHeight="1" x14ac:dyDescent="0.25">
      <c r="B17" s="474"/>
      <c r="C17" s="478"/>
      <c r="D17" s="480"/>
      <c r="E17" s="483"/>
      <c r="F17" s="485"/>
      <c r="G17" s="476"/>
      <c r="H17" s="475"/>
      <c r="I17" s="476"/>
      <c r="J17" s="475"/>
      <c r="K17" s="475"/>
    </row>
    <row r="18" spans="2:11" ht="9.9499999999999993" customHeight="1" x14ac:dyDescent="0.25">
      <c r="B18" s="477"/>
      <c r="C18" s="478" t="s">
        <v>214</v>
      </c>
      <c r="D18" s="479" t="s">
        <v>213</v>
      </c>
      <c r="E18" s="482">
        <v>10</v>
      </c>
      <c r="F18" s="485">
        <v>6900</v>
      </c>
      <c r="G18" s="476">
        <v>69000</v>
      </c>
      <c r="H18" s="475">
        <v>1100</v>
      </c>
      <c r="I18" s="476">
        <v>62.727272727272727</v>
      </c>
      <c r="J18" s="475">
        <v>34500</v>
      </c>
      <c r="K18" s="475"/>
    </row>
    <row r="19" spans="2:11" ht="9.9499999999999993" customHeight="1" x14ac:dyDescent="0.25">
      <c r="B19" s="477"/>
      <c r="C19" s="478"/>
      <c r="D19" s="480"/>
      <c r="E19" s="483"/>
      <c r="F19" s="485"/>
      <c r="G19" s="476"/>
      <c r="H19" s="475"/>
      <c r="I19" s="476"/>
      <c r="J19" s="475"/>
      <c r="K19" s="475"/>
    </row>
    <row r="20" spans="2:11" ht="9.9499999999999993" customHeight="1" x14ac:dyDescent="0.25">
      <c r="B20" s="477"/>
      <c r="C20" s="478"/>
      <c r="D20" s="480"/>
      <c r="E20" s="483"/>
      <c r="F20" s="485"/>
      <c r="G20" s="476"/>
      <c r="H20" s="475"/>
      <c r="I20" s="476"/>
      <c r="J20" s="475"/>
      <c r="K20" s="475"/>
    </row>
    <row r="21" spans="2:11" ht="9.9499999999999993" customHeight="1" x14ac:dyDescent="0.25">
      <c r="B21" s="477"/>
      <c r="C21" s="478"/>
      <c r="D21" s="480">
        <v>2.5</v>
      </c>
      <c r="E21" s="483"/>
      <c r="F21" s="485"/>
      <c r="G21" s="476"/>
      <c r="H21" s="475"/>
      <c r="I21" s="476"/>
      <c r="J21" s="475"/>
      <c r="K21" s="475"/>
    </row>
    <row r="22" spans="2:11" ht="9.9499999999999993" customHeight="1" x14ac:dyDescent="0.25">
      <c r="B22" s="477"/>
      <c r="C22" s="478"/>
      <c r="D22" s="480"/>
      <c r="E22" s="483"/>
      <c r="F22" s="485"/>
      <c r="G22" s="476"/>
      <c r="H22" s="475"/>
      <c r="I22" s="476"/>
      <c r="J22" s="475"/>
      <c r="K22" s="475"/>
    </row>
    <row r="23" spans="2:11" ht="9.9499999999999993" customHeight="1" x14ac:dyDescent="0.25">
      <c r="B23" s="477"/>
      <c r="C23" s="478"/>
      <c r="D23" s="481"/>
      <c r="E23" s="484"/>
      <c r="F23" s="485"/>
      <c r="G23" s="476"/>
      <c r="H23" s="475"/>
      <c r="I23" s="476"/>
      <c r="J23" s="475"/>
      <c r="K23" s="475"/>
    </row>
    <row r="24" spans="2:11" ht="12.75" customHeight="1" x14ac:dyDescent="0.25">
      <c r="B24" s="257"/>
      <c r="C24" s="486" t="s">
        <v>189</v>
      </c>
      <c r="D24" s="479" t="s">
        <v>213</v>
      </c>
      <c r="E24" s="489">
        <v>3</v>
      </c>
      <c r="F24" s="485">
        <v>6900</v>
      </c>
      <c r="G24" s="476">
        <v>20700</v>
      </c>
      <c r="H24" s="475">
        <v>390</v>
      </c>
      <c r="I24" s="476">
        <v>53.07692307692308</v>
      </c>
      <c r="J24" s="492" t="s">
        <v>658</v>
      </c>
      <c r="K24" s="493">
        <v>7000</v>
      </c>
    </row>
    <row r="25" spans="2:11" ht="12.75" customHeight="1" x14ac:dyDescent="0.25">
      <c r="B25" s="258"/>
      <c r="C25" s="487"/>
      <c r="D25" s="480"/>
      <c r="E25" s="490"/>
      <c r="F25" s="485"/>
      <c r="G25" s="476"/>
      <c r="H25" s="475"/>
      <c r="I25" s="476"/>
      <c r="J25" s="475"/>
      <c r="K25" s="476"/>
    </row>
    <row r="26" spans="2:11" ht="12.75" customHeight="1" x14ac:dyDescent="0.25">
      <c r="B26" s="258"/>
      <c r="C26" s="487"/>
      <c r="D26" s="481"/>
      <c r="E26" s="491"/>
      <c r="F26" s="485"/>
      <c r="G26" s="476"/>
      <c r="H26" s="475"/>
      <c r="I26" s="476"/>
      <c r="J26" s="475"/>
      <c r="K26" s="476"/>
    </row>
    <row r="27" spans="2:11" ht="12.75" customHeight="1" x14ac:dyDescent="0.25">
      <c r="B27" s="258"/>
      <c r="C27" s="487"/>
      <c r="D27" s="479" t="s">
        <v>213</v>
      </c>
      <c r="E27" s="489">
        <v>2</v>
      </c>
      <c r="F27" s="485">
        <v>6900</v>
      </c>
      <c r="G27" s="476">
        <v>13800</v>
      </c>
      <c r="H27" s="475">
        <v>260</v>
      </c>
      <c r="I27" s="476">
        <v>53.07692307692308</v>
      </c>
      <c r="J27" s="475" t="s">
        <v>659</v>
      </c>
      <c r="K27" s="476">
        <v>6000</v>
      </c>
    </row>
    <row r="28" spans="2:11" ht="12.75" customHeight="1" x14ac:dyDescent="0.25">
      <c r="B28" s="258"/>
      <c r="C28" s="487"/>
      <c r="D28" s="480"/>
      <c r="E28" s="490"/>
      <c r="F28" s="485"/>
      <c r="G28" s="476"/>
      <c r="H28" s="475"/>
      <c r="I28" s="476"/>
      <c r="J28" s="475"/>
      <c r="K28" s="476"/>
    </row>
    <row r="29" spans="2:11" ht="12.75" customHeight="1" x14ac:dyDescent="0.25">
      <c r="B29" s="259"/>
      <c r="C29" s="488"/>
      <c r="D29" s="481"/>
      <c r="E29" s="491"/>
      <c r="F29" s="485"/>
      <c r="G29" s="476"/>
      <c r="H29" s="475"/>
      <c r="I29" s="476"/>
      <c r="J29" s="475"/>
      <c r="K29" s="476"/>
    </row>
    <row r="30" spans="2:11" ht="12.75" customHeight="1" x14ac:dyDescent="0.25">
      <c r="B30" s="472"/>
      <c r="C30" s="486" t="s">
        <v>188</v>
      </c>
      <c r="D30" s="479" t="s">
        <v>213</v>
      </c>
      <c r="E30" s="494">
        <v>3.5</v>
      </c>
      <c r="F30" s="485">
        <v>6900</v>
      </c>
      <c r="G30" s="476">
        <v>24150</v>
      </c>
      <c r="H30" s="475">
        <v>455</v>
      </c>
      <c r="I30" s="476">
        <v>53.07692307692308</v>
      </c>
      <c r="J30" s="475" t="s">
        <v>658</v>
      </c>
      <c r="K30" s="476">
        <v>8000</v>
      </c>
    </row>
    <row r="31" spans="2:11" ht="12.75" customHeight="1" x14ac:dyDescent="0.25">
      <c r="B31" s="473"/>
      <c r="C31" s="487"/>
      <c r="D31" s="480"/>
      <c r="E31" s="495"/>
      <c r="F31" s="485"/>
      <c r="G31" s="476"/>
      <c r="H31" s="475"/>
      <c r="I31" s="476"/>
      <c r="J31" s="475"/>
      <c r="K31" s="476"/>
    </row>
    <row r="32" spans="2:11" ht="12.75" customHeight="1" x14ac:dyDescent="0.25">
      <c r="B32" s="473"/>
      <c r="C32" s="487"/>
      <c r="D32" s="481"/>
      <c r="E32" s="496"/>
      <c r="F32" s="485"/>
      <c r="G32" s="476"/>
      <c r="H32" s="475"/>
      <c r="I32" s="476"/>
      <c r="J32" s="475"/>
      <c r="K32" s="476"/>
    </row>
    <row r="33" spans="2:11" ht="12.75" customHeight="1" x14ac:dyDescent="0.25">
      <c r="B33" s="473"/>
      <c r="C33" s="487"/>
      <c r="D33" s="479" t="s">
        <v>213</v>
      </c>
      <c r="E33" s="494">
        <v>2.5</v>
      </c>
      <c r="F33" s="485">
        <v>6900</v>
      </c>
      <c r="G33" s="476">
        <v>17250</v>
      </c>
      <c r="H33" s="475">
        <v>325</v>
      </c>
      <c r="I33" s="476">
        <v>53.07692307692308</v>
      </c>
      <c r="J33" s="475" t="s">
        <v>659</v>
      </c>
      <c r="K33" s="476">
        <v>7000</v>
      </c>
    </row>
    <row r="34" spans="2:11" ht="12.75" customHeight="1" x14ac:dyDescent="0.25">
      <c r="B34" s="473"/>
      <c r="C34" s="487"/>
      <c r="D34" s="480"/>
      <c r="E34" s="495"/>
      <c r="F34" s="485"/>
      <c r="G34" s="476"/>
      <c r="H34" s="475"/>
      <c r="I34" s="476"/>
      <c r="J34" s="475"/>
      <c r="K34" s="476"/>
    </row>
    <row r="35" spans="2:11" ht="12.75" customHeight="1" x14ac:dyDescent="0.25">
      <c r="B35" s="474"/>
      <c r="C35" s="488"/>
      <c r="D35" s="481"/>
      <c r="E35" s="496"/>
      <c r="F35" s="485"/>
      <c r="G35" s="476"/>
      <c r="H35" s="475"/>
      <c r="I35" s="476"/>
      <c r="J35" s="475"/>
      <c r="K35" s="476"/>
    </row>
    <row r="36" spans="2:11" ht="7.9" customHeight="1" x14ac:dyDescent="0.25"/>
    <row r="37" spans="2:11" x14ac:dyDescent="0.25">
      <c r="B37" s="56" t="s">
        <v>201</v>
      </c>
    </row>
  </sheetData>
  <mergeCells count="61">
    <mergeCell ref="D11:E11"/>
    <mergeCell ref="J11:K11"/>
    <mergeCell ref="C12:C17"/>
    <mergeCell ref="D12:D17"/>
    <mergeCell ref="E12:E17"/>
    <mergeCell ref="F12:F17"/>
    <mergeCell ref="G12:G17"/>
    <mergeCell ref="H12:H17"/>
    <mergeCell ref="I12:I17"/>
    <mergeCell ref="J12:K17"/>
    <mergeCell ref="D10:I10"/>
    <mergeCell ref="J10:K10"/>
    <mergeCell ref="J5:K5"/>
    <mergeCell ref="J6:K6"/>
    <mergeCell ref="J7:K7"/>
    <mergeCell ref="J8:K8"/>
    <mergeCell ref="I30:I32"/>
    <mergeCell ref="J30:J32"/>
    <mergeCell ref="K30:K32"/>
    <mergeCell ref="F33:F35"/>
    <mergeCell ref="G33:G35"/>
    <mergeCell ref="H33:H35"/>
    <mergeCell ref="I33:I35"/>
    <mergeCell ref="J33:J35"/>
    <mergeCell ref="K33:K35"/>
    <mergeCell ref="H30:H32"/>
    <mergeCell ref="B30:B35"/>
    <mergeCell ref="C30:C35"/>
    <mergeCell ref="F30:F32"/>
    <mergeCell ref="G30:G32"/>
    <mergeCell ref="E30:E32"/>
    <mergeCell ref="E33:E35"/>
    <mergeCell ref="D33:D35"/>
    <mergeCell ref="D30:D32"/>
    <mergeCell ref="J24:J26"/>
    <mergeCell ref="K24:K26"/>
    <mergeCell ref="F27:F29"/>
    <mergeCell ref="G27:G29"/>
    <mergeCell ref="H27:H29"/>
    <mergeCell ref="I27:I29"/>
    <mergeCell ref="J27:J29"/>
    <mergeCell ref="K27:K29"/>
    <mergeCell ref="I24:I26"/>
    <mergeCell ref="C24:C29"/>
    <mergeCell ref="F24:F26"/>
    <mergeCell ref="G24:G26"/>
    <mergeCell ref="H24:H26"/>
    <mergeCell ref="E24:E26"/>
    <mergeCell ref="E27:E29"/>
    <mergeCell ref="D24:D26"/>
    <mergeCell ref="D27:D29"/>
    <mergeCell ref="B12:B17"/>
    <mergeCell ref="H18:H23"/>
    <mergeCell ref="I18:I23"/>
    <mergeCell ref="J18:K23"/>
    <mergeCell ref="B18:B23"/>
    <mergeCell ref="C18:C23"/>
    <mergeCell ref="D18:D23"/>
    <mergeCell ref="E18:E23"/>
    <mergeCell ref="F18:F23"/>
    <mergeCell ref="G18:G23"/>
  </mergeCells>
  <hyperlinks>
    <hyperlink ref="J8" r:id="rId1"/>
    <hyperlink ref="J7" r:id="rId2"/>
  </hyperlinks>
  <pageMargins left="0.31496062992125984" right="0.39370078740157483" top="0.39370078740157483" bottom="0.15748031496062992" header="0.31496062992125984" footer="0.31496062992125984"/>
  <pageSetup paperSize="9" orientation="landscape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view="pageBreakPreview" zoomScaleNormal="100" zoomScaleSheetLayoutView="100" workbookViewId="0"/>
  </sheetViews>
  <sheetFormatPr defaultRowHeight="14.25" x14ac:dyDescent="0.2"/>
  <cols>
    <col min="1" max="1" width="3.7109375" style="264" customWidth="1"/>
    <col min="2" max="16384" width="9.140625" style="264"/>
  </cols>
  <sheetData>
    <row r="1" spans="1:16" ht="6.75" customHeight="1" x14ac:dyDescent="0.2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3"/>
    </row>
    <row r="2" spans="1:16" ht="18" x14ac:dyDescent="0.2">
      <c r="A2" s="262"/>
      <c r="B2" s="205"/>
      <c r="C2" s="206" t="s">
        <v>205</v>
      </c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8"/>
      <c r="P2" s="209"/>
    </row>
    <row r="3" spans="1:16" x14ac:dyDescent="0.2">
      <c r="A3" s="265"/>
      <c r="B3" s="210"/>
      <c r="C3" s="211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3"/>
    </row>
    <row r="4" spans="1:16" x14ac:dyDescent="0.2">
      <c r="A4" s="265"/>
      <c r="B4" s="210"/>
      <c r="C4" s="214" t="s">
        <v>206</v>
      </c>
      <c r="D4" s="213"/>
      <c r="E4" s="213"/>
      <c r="F4" s="213"/>
      <c r="G4" s="215"/>
      <c r="H4" s="213"/>
      <c r="I4" s="213"/>
      <c r="J4" s="213"/>
      <c r="K4" s="213"/>
      <c r="L4" s="213"/>
      <c r="M4" s="213"/>
      <c r="N4" s="213"/>
      <c r="O4" s="213"/>
      <c r="P4" s="213"/>
    </row>
    <row r="5" spans="1:16" ht="282.75" customHeight="1" x14ac:dyDescent="0.2">
      <c r="A5" s="266"/>
      <c r="B5" s="216"/>
      <c r="C5" s="507" t="s">
        <v>237</v>
      </c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381"/>
      <c r="P5" s="217"/>
    </row>
    <row r="6" spans="1:16" x14ac:dyDescent="0.2">
      <c r="A6" s="266"/>
      <c r="B6" s="216"/>
      <c r="C6" s="504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217"/>
    </row>
    <row r="7" spans="1:16" x14ac:dyDescent="0.2">
      <c r="A7" s="266"/>
      <c r="B7" s="216"/>
      <c r="C7" s="504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217"/>
    </row>
    <row r="8" spans="1:16" x14ac:dyDescent="0.2">
      <c r="A8" s="266"/>
      <c r="B8" s="218"/>
      <c r="C8" s="504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219"/>
    </row>
    <row r="9" spans="1:16" x14ac:dyDescent="0.2">
      <c r="A9" s="266"/>
      <c r="B9" s="218"/>
      <c r="C9" s="506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219"/>
    </row>
    <row r="10" spans="1:16" x14ac:dyDescent="0.2">
      <c r="A10" s="267"/>
      <c r="B10" s="220"/>
      <c r="C10" s="221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</row>
    <row r="11" spans="1:16" x14ac:dyDescent="0.2">
      <c r="A11" s="266"/>
      <c r="B11" s="216"/>
      <c r="C11" s="506"/>
      <c r="D11" s="509"/>
      <c r="E11" s="509"/>
      <c r="F11" s="509"/>
      <c r="G11" s="509"/>
      <c r="H11" s="509"/>
      <c r="I11" s="509"/>
      <c r="J11" s="509"/>
      <c r="K11" s="509"/>
      <c r="L11" s="509"/>
      <c r="M11" s="509"/>
      <c r="N11" s="509"/>
      <c r="O11" s="509"/>
      <c r="P11" s="509"/>
    </row>
    <row r="12" spans="1:16" x14ac:dyDescent="0.2">
      <c r="A12" s="266"/>
      <c r="B12" s="216"/>
      <c r="C12" s="504"/>
      <c r="D12" s="505"/>
      <c r="E12" s="505"/>
      <c r="F12" s="505"/>
      <c r="G12" s="505"/>
      <c r="H12" s="505"/>
      <c r="I12" s="505"/>
      <c r="J12" s="505"/>
      <c r="K12" s="505"/>
      <c r="L12" s="505"/>
      <c r="M12" s="505"/>
      <c r="N12" s="505"/>
      <c r="O12" s="505"/>
      <c r="P12" s="505"/>
    </row>
    <row r="13" spans="1:16" x14ac:dyDescent="0.2">
      <c r="A13" s="266"/>
      <c r="B13" s="216"/>
      <c r="C13" s="506"/>
      <c r="D13" s="505"/>
      <c r="E13" s="505"/>
      <c r="F13" s="505"/>
      <c r="G13" s="505"/>
      <c r="H13" s="505"/>
      <c r="I13" s="505"/>
      <c r="J13" s="505"/>
      <c r="K13" s="505"/>
      <c r="L13" s="505"/>
      <c r="M13" s="505"/>
      <c r="N13" s="505"/>
      <c r="O13" s="505"/>
      <c r="P13" s="505"/>
    </row>
    <row r="14" spans="1:16" x14ac:dyDescent="0.2">
      <c r="A14" s="266"/>
      <c r="B14" s="218"/>
      <c r="C14" s="506"/>
      <c r="D14" s="505"/>
      <c r="E14" s="505"/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</row>
  </sheetData>
  <sheetProtection algorithmName="SHA-512" hashValue="ItC4z3PXCOqiHW0RIft9nSQUHA8Z3n1C13yrvqXQy5hszJPKW6U9aZ+Tk5bvt13eJk02CEu8OmJBTMfpuSk5WA==" saltValue="a+iMtBdadoPyOXGJSCPZtw==" spinCount="100000" sheet="1" objects="1" scenarios="1"/>
  <mergeCells count="9">
    <mergeCell ref="C12:P12"/>
    <mergeCell ref="C13:P13"/>
    <mergeCell ref="C14:P14"/>
    <mergeCell ref="C5:N5"/>
    <mergeCell ref="C6:O6"/>
    <mergeCell ref="C7:O7"/>
    <mergeCell ref="C8:O8"/>
    <mergeCell ref="C9:O9"/>
    <mergeCell ref="C11:P11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9.85546875" style="115" customWidth="1"/>
    <col min="2" max="2" width="3.7109375" style="115" customWidth="1"/>
    <col min="3" max="9" width="9.140625" style="115"/>
    <col min="10" max="10" width="7.7109375" style="115" customWidth="1"/>
    <col min="11" max="15" width="9.140625" style="115"/>
    <col min="16" max="16384" width="9.140625" style="69"/>
  </cols>
  <sheetData>
    <row r="1" spans="1:15" ht="7.5" customHeight="1" x14ac:dyDescent="0.25"/>
    <row r="2" spans="1:15" ht="17.25" customHeight="1" x14ac:dyDescent="0.25">
      <c r="A2" s="113"/>
      <c r="B2" s="510" t="s">
        <v>150</v>
      </c>
      <c r="C2" s="510"/>
      <c r="D2" s="510"/>
      <c r="E2" s="510"/>
      <c r="F2" s="510"/>
      <c r="G2" s="53"/>
      <c r="H2" s="53"/>
      <c r="I2" s="114"/>
      <c r="J2" s="114"/>
      <c r="K2" s="114"/>
      <c r="L2" s="114"/>
      <c r="M2" s="114"/>
      <c r="N2" s="114"/>
      <c r="O2" s="114"/>
    </row>
    <row r="3" spans="1:15" x14ac:dyDescent="0.25">
      <c r="A3" s="511" t="s">
        <v>166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</row>
    <row r="4" spans="1:15" x14ac:dyDescent="0.25">
      <c r="B4" s="116" t="s">
        <v>202</v>
      </c>
    </row>
    <row r="5" spans="1:15" x14ac:dyDescent="0.25">
      <c r="B5" s="116" t="s">
        <v>62</v>
      </c>
    </row>
    <row r="6" spans="1:15" x14ac:dyDescent="0.25">
      <c r="B6" s="116" t="s">
        <v>167</v>
      </c>
    </row>
    <row r="7" spans="1:15" x14ac:dyDescent="0.25">
      <c r="B7" s="116" t="s">
        <v>168</v>
      </c>
    </row>
    <row r="8" spans="1:15" x14ac:dyDescent="0.25">
      <c r="B8" s="117" t="s">
        <v>182</v>
      </c>
    </row>
    <row r="9" spans="1:15" x14ac:dyDescent="0.25">
      <c r="B9" s="116" t="s">
        <v>63</v>
      </c>
    </row>
    <row r="10" spans="1:15" x14ac:dyDescent="0.25">
      <c r="A10" s="118"/>
      <c r="B10" s="119" t="s">
        <v>169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</row>
    <row r="11" spans="1:15" x14ac:dyDescent="0.25">
      <c r="B11" s="117" t="s">
        <v>170</v>
      </c>
      <c r="C11" s="120"/>
    </row>
    <row r="12" spans="1:15" x14ac:dyDescent="0.25">
      <c r="B12" s="116" t="s">
        <v>151</v>
      </c>
      <c r="C12" s="120"/>
    </row>
    <row r="13" spans="1:15" x14ac:dyDescent="0.25">
      <c r="B13" s="117" t="s">
        <v>152</v>
      </c>
      <c r="C13" s="120"/>
    </row>
    <row r="14" spans="1:15" x14ac:dyDescent="0.25">
      <c r="B14" s="117"/>
      <c r="C14" s="121" t="s">
        <v>218</v>
      </c>
      <c r="E14" s="122"/>
    </row>
    <row r="15" spans="1:15" x14ac:dyDescent="0.25">
      <c r="B15" s="117"/>
      <c r="C15" s="121" t="s">
        <v>171</v>
      </c>
    </row>
    <row r="16" spans="1:15" x14ac:dyDescent="0.25">
      <c r="B16" s="117" t="s">
        <v>153</v>
      </c>
      <c r="C16" s="123"/>
    </row>
    <row r="17" spans="1:15" x14ac:dyDescent="0.25">
      <c r="B17" s="117"/>
      <c r="C17" s="121" t="s">
        <v>172</v>
      </c>
    </row>
    <row r="18" spans="1:15" x14ac:dyDescent="0.25">
      <c r="A18" s="118"/>
      <c r="B18" s="119" t="s">
        <v>173</v>
      </c>
      <c r="C18" s="118"/>
      <c r="D18" s="124"/>
      <c r="E18" s="118"/>
      <c r="F18" s="118"/>
      <c r="G18" s="125"/>
      <c r="H18" s="125"/>
      <c r="I18" s="124"/>
      <c r="J18" s="124"/>
      <c r="K18" s="124"/>
      <c r="L18" s="124"/>
      <c r="M18" s="124"/>
      <c r="N18" s="118"/>
      <c r="O18" s="118"/>
    </row>
    <row r="19" spans="1:15" x14ac:dyDescent="0.25">
      <c r="B19" s="126" t="s">
        <v>219</v>
      </c>
      <c r="C19" s="120"/>
      <c r="D19" s="127"/>
      <c r="G19" s="128"/>
      <c r="H19" s="128"/>
      <c r="I19" s="127"/>
      <c r="J19" s="127"/>
      <c r="K19" s="127"/>
      <c r="L19" s="127"/>
      <c r="M19" s="127"/>
    </row>
    <row r="20" spans="1:15" x14ac:dyDescent="0.25">
      <c r="B20" s="126" t="s">
        <v>228</v>
      </c>
      <c r="C20" s="120"/>
      <c r="D20" s="127"/>
      <c r="G20" s="128"/>
      <c r="H20" s="128"/>
      <c r="I20" s="127"/>
      <c r="J20" s="127"/>
      <c r="K20" s="127"/>
      <c r="L20" s="127"/>
      <c r="M20" s="127"/>
    </row>
    <row r="21" spans="1:15" x14ac:dyDescent="0.25">
      <c r="B21" s="126"/>
      <c r="C21" s="121" t="s">
        <v>154</v>
      </c>
      <c r="D21" s="127"/>
      <c r="G21" s="128"/>
      <c r="H21" s="128"/>
      <c r="I21" s="127"/>
      <c r="J21" s="127"/>
      <c r="K21" s="127"/>
      <c r="L21" s="127"/>
      <c r="M21" s="127"/>
    </row>
    <row r="22" spans="1:15" x14ac:dyDescent="0.25">
      <c r="B22" s="126"/>
      <c r="C22" s="121" t="s">
        <v>155</v>
      </c>
      <c r="D22" s="127"/>
      <c r="G22" s="128"/>
      <c r="H22" s="128"/>
      <c r="I22" s="127"/>
      <c r="J22" s="127"/>
      <c r="K22" s="127"/>
      <c r="L22" s="127"/>
      <c r="M22" s="127"/>
    </row>
    <row r="23" spans="1:15" x14ac:dyDescent="0.25">
      <c r="B23" s="126"/>
      <c r="C23" s="121" t="s">
        <v>156</v>
      </c>
      <c r="D23" s="127"/>
      <c r="G23" s="128"/>
      <c r="H23" s="128"/>
      <c r="I23" s="127"/>
      <c r="J23" s="127"/>
      <c r="K23" s="127"/>
      <c r="L23" s="127"/>
      <c r="M23" s="127"/>
    </row>
    <row r="24" spans="1:15" x14ac:dyDescent="0.25">
      <c r="B24" s="126"/>
      <c r="C24" s="121" t="s">
        <v>220</v>
      </c>
      <c r="D24" s="127"/>
      <c r="G24" s="128"/>
      <c r="H24" s="128"/>
      <c r="I24" s="127"/>
      <c r="J24" s="127"/>
      <c r="K24" s="127"/>
      <c r="L24" s="127"/>
      <c r="M24" s="127"/>
    </row>
    <row r="25" spans="1:15" x14ac:dyDescent="0.25">
      <c r="B25" s="126" t="s">
        <v>221</v>
      </c>
      <c r="C25" s="126"/>
      <c r="D25" s="127"/>
      <c r="G25" s="128"/>
      <c r="H25" s="128"/>
      <c r="I25" s="127"/>
      <c r="J25" s="127"/>
      <c r="K25" s="127"/>
      <c r="L25" s="127"/>
      <c r="M25" s="127"/>
    </row>
    <row r="26" spans="1:15" s="373" customFormat="1" ht="15" customHeight="1" x14ac:dyDescent="0.25">
      <c r="B26" s="373" t="s">
        <v>222</v>
      </c>
    </row>
    <row r="27" spans="1:15" x14ac:dyDescent="0.25">
      <c r="B27" s="126" t="s">
        <v>223</v>
      </c>
    </row>
  </sheetData>
  <sheetProtection password="8256" sheet="1" objects="1" scenarios="1"/>
  <mergeCells count="2">
    <mergeCell ref="B2:F2"/>
    <mergeCell ref="A3:O3"/>
  </mergeCells>
  <pageMargins left="0.7" right="0.7" top="0.75" bottom="0.75" header="0.3" footer="0.3"/>
  <pageSetup paperSize="9" scale="66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O26"/>
  <sheetViews>
    <sheetView showGridLines="0" showZeros="0" zoomScaleNormal="100" workbookViewId="0"/>
  </sheetViews>
  <sheetFormatPr defaultRowHeight="15" x14ac:dyDescent="0.25"/>
  <cols>
    <col min="1" max="1" width="1.42578125" customWidth="1"/>
    <col min="15" max="15" width="8.7109375" customWidth="1"/>
  </cols>
  <sheetData>
    <row r="1" spans="1:15" ht="6.75" customHeight="1" thickBot="1" x14ac:dyDescent="0.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 ht="22.5" customHeight="1" thickBot="1" x14ac:dyDescent="0.3">
      <c r="A2" s="1"/>
      <c r="B2" s="31"/>
      <c r="C2" s="32" t="s">
        <v>157</v>
      </c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4"/>
    </row>
    <row r="3" spans="1:15" ht="6" customHeight="1" x14ac:dyDescent="0.25">
      <c r="A3" s="1"/>
      <c r="B3" s="23"/>
      <c r="C3" s="30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s="9" customFormat="1" ht="30" customHeight="1" x14ac:dyDescent="0.2">
      <c r="A4" s="20"/>
      <c r="B4" s="27"/>
      <c r="C4" s="512" t="s">
        <v>162</v>
      </c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513"/>
    </row>
    <row r="5" spans="1:15" s="9" customFormat="1" ht="26.25" customHeight="1" x14ac:dyDescent="0.2">
      <c r="A5" s="20"/>
      <c r="B5" s="27"/>
      <c r="C5" s="512" t="s">
        <v>161</v>
      </c>
      <c r="D5" s="514"/>
      <c r="E5" s="514"/>
      <c r="F5" s="514"/>
      <c r="G5" s="514"/>
      <c r="H5" s="514"/>
      <c r="I5" s="514"/>
      <c r="J5" s="514"/>
      <c r="K5" s="514"/>
      <c r="L5" s="514"/>
      <c r="M5" s="514"/>
      <c r="N5" s="514"/>
      <c r="O5" s="514"/>
    </row>
    <row r="6" spans="1:15" ht="7.5" customHeight="1" x14ac:dyDescent="0.25">
      <c r="A6" s="1"/>
      <c r="B6" s="23"/>
      <c r="C6" s="24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ht="22.5" customHeight="1" x14ac:dyDescent="0.25">
      <c r="A7" s="1"/>
      <c r="B7" s="3"/>
      <c r="C7" s="4" t="s">
        <v>158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</row>
    <row r="8" spans="1:15" s="38" customFormat="1" ht="20.25" customHeight="1" x14ac:dyDescent="0.25">
      <c r="A8" s="21"/>
      <c r="B8" s="29"/>
      <c r="C8" s="515" t="s">
        <v>164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</row>
    <row r="9" spans="1:15" s="9" customFormat="1" ht="39.75" customHeight="1" x14ac:dyDescent="0.2">
      <c r="A9" s="20"/>
      <c r="B9" s="27"/>
      <c r="C9" s="517" t="s">
        <v>224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/>
    </row>
    <row r="10" spans="1:15" s="9" customFormat="1" ht="11.25" x14ac:dyDescent="0.2">
      <c r="A10" s="20"/>
      <c r="B10" s="27"/>
      <c r="C10" s="519" t="s">
        <v>159</v>
      </c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</row>
    <row r="11" spans="1:15" s="9" customFormat="1" ht="11.25" x14ac:dyDescent="0.2">
      <c r="A11" s="20"/>
      <c r="B11" s="28"/>
      <c r="C11" s="524" t="s">
        <v>225</v>
      </c>
      <c r="D11" s="524" t="s">
        <v>160</v>
      </c>
      <c r="E11" s="524" t="s">
        <v>160</v>
      </c>
      <c r="F11" s="524" t="s">
        <v>160</v>
      </c>
      <c r="G11" s="524" t="s">
        <v>160</v>
      </c>
      <c r="H11" s="524" t="s">
        <v>160</v>
      </c>
      <c r="I11" s="524" t="s">
        <v>160</v>
      </c>
      <c r="J11" s="524" t="s">
        <v>160</v>
      </c>
      <c r="K11" s="524" t="s">
        <v>160</v>
      </c>
      <c r="L11" s="524" t="s">
        <v>160</v>
      </c>
      <c r="M11" s="524" t="s">
        <v>160</v>
      </c>
      <c r="N11" s="524" t="s">
        <v>160</v>
      </c>
      <c r="O11" s="524" t="s">
        <v>160</v>
      </c>
    </row>
    <row r="12" spans="1:15" s="9" customFormat="1" ht="11.25" x14ac:dyDescent="0.2">
      <c r="A12" s="20"/>
      <c r="B12" s="28"/>
      <c r="C12" s="524" t="s">
        <v>226</v>
      </c>
      <c r="D12" s="524" t="s">
        <v>160</v>
      </c>
      <c r="E12" s="524" t="s">
        <v>160</v>
      </c>
      <c r="F12" s="524" t="s">
        <v>160</v>
      </c>
      <c r="G12" s="524" t="s">
        <v>160</v>
      </c>
      <c r="H12" s="524" t="s">
        <v>160</v>
      </c>
      <c r="I12" s="524" t="s">
        <v>160</v>
      </c>
      <c r="J12" s="524" t="s">
        <v>160</v>
      </c>
      <c r="K12" s="524" t="s">
        <v>160</v>
      </c>
      <c r="L12" s="524" t="s">
        <v>160</v>
      </c>
      <c r="M12" s="524" t="s">
        <v>160</v>
      </c>
      <c r="N12" s="524" t="s">
        <v>160</v>
      </c>
      <c r="O12" s="524" t="s">
        <v>160</v>
      </c>
    </row>
    <row r="13" spans="1:15" s="9" customFormat="1" ht="11.25" x14ac:dyDescent="0.2">
      <c r="A13" s="20"/>
      <c r="B13" s="28"/>
      <c r="C13" s="524" t="s">
        <v>227</v>
      </c>
      <c r="D13" s="524" t="s">
        <v>160</v>
      </c>
      <c r="E13" s="524" t="s">
        <v>160</v>
      </c>
      <c r="F13" s="524" t="s">
        <v>160</v>
      </c>
      <c r="G13" s="524" t="s">
        <v>160</v>
      </c>
      <c r="H13" s="524" t="s">
        <v>160</v>
      </c>
      <c r="I13" s="524" t="s">
        <v>160</v>
      </c>
      <c r="J13" s="524" t="s">
        <v>160</v>
      </c>
      <c r="K13" s="524" t="s">
        <v>160</v>
      </c>
      <c r="L13" s="524" t="s">
        <v>160</v>
      </c>
      <c r="M13" s="524" t="s">
        <v>160</v>
      </c>
      <c r="N13" s="524" t="s">
        <v>160</v>
      </c>
      <c r="O13" s="524" t="s">
        <v>160</v>
      </c>
    </row>
    <row r="14" spans="1:15" s="9" customFormat="1" ht="11.25" x14ac:dyDescent="0.2">
      <c r="A14" s="20"/>
      <c r="B14" s="28"/>
      <c r="C14" s="524"/>
      <c r="D14" s="524"/>
      <c r="E14" s="524"/>
      <c r="F14" s="524"/>
      <c r="G14" s="524"/>
      <c r="H14" s="524"/>
      <c r="I14" s="524"/>
      <c r="J14" s="524"/>
      <c r="K14" s="524"/>
      <c r="L14" s="524"/>
      <c r="M14" s="524"/>
      <c r="N14" s="524"/>
      <c r="O14" s="524"/>
    </row>
    <row r="15" spans="1:15" x14ac:dyDescent="0.25">
      <c r="A15" s="1"/>
      <c r="B15" s="11"/>
      <c r="C15" s="525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</row>
    <row r="16" spans="1:15" x14ac:dyDescent="0.25">
      <c r="A16" s="1"/>
      <c r="B16" s="23"/>
      <c r="C16" s="521"/>
      <c r="D16" s="521"/>
      <c r="E16" s="521"/>
      <c r="F16" s="521"/>
      <c r="G16" s="521"/>
      <c r="H16" s="521"/>
      <c r="I16" s="521"/>
      <c r="J16" s="521"/>
      <c r="K16" s="521"/>
      <c r="L16" s="521"/>
      <c r="M16" s="521"/>
      <c r="N16" s="521"/>
      <c r="O16" s="521"/>
    </row>
    <row r="17" spans="1:15" x14ac:dyDescent="0.25">
      <c r="A17" s="1"/>
      <c r="B17" s="23"/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/>
      <c r="N17" s="521"/>
      <c r="O17" s="521"/>
    </row>
    <row r="18" spans="1:15" x14ac:dyDescent="0.25">
      <c r="A18" s="1"/>
      <c r="B18" s="2"/>
      <c r="C18" s="522"/>
      <c r="D18" s="523"/>
      <c r="E18" s="523"/>
      <c r="F18" s="523"/>
      <c r="G18" s="523"/>
      <c r="H18" s="523"/>
      <c r="I18" s="523"/>
      <c r="J18" s="523"/>
      <c r="K18" s="523"/>
      <c r="L18" s="523"/>
      <c r="M18" s="523"/>
      <c r="N18" s="523"/>
      <c r="O18" s="523"/>
    </row>
    <row r="19" spans="1:15" x14ac:dyDescent="0.25">
      <c r="A19" s="1"/>
      <c r="B19" s="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x14ac:dyDescent="0.25">
      <c r="A20" s="1"/>
      <c r="B20" s="2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x14ac:dyDescent="0.25">
      <c r="A21" s="1"/>
      <c r="B21" s="2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x14ac:dyDescent="0.25">
      <c r="A22" s="1"/>
      <c r="B22" s="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x14ac:dyDescent="0.25">
      <c r="A23" s="1"/>
      <c r="B23" s="2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5">
      <c r="A24" s="1"/>
      <c r="B24" s="2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x14ac:dyDescent="0.25">
      <c r="A25" s="1"/>
      <c r="B25" s="2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</row>
  </sheetData>
  <sheetProtection password="8256" sheet="1" objects="1" scenarios="1"/>
  <mergeCells count="13">
    <mergeCell ref="C16:O16"/>
    <mergeCell ref="C17:O17"/>
    <mergeCell ref="C18:O18"/>
    <mergeCell ref="C11:O11"/>
    <mergeCell ref="C12:O12"/>
    <mergeCell ref="C13:O13"/>
    <mergeCell ref="C14:O14"/>
    <mergeCell ref="C15:O15"/>
    <mergeCell ref="C4:O4"/>
    <mergeCell ref="C5:O5"/>
    <mergeCell ref="C8:O8"/>
    <mergeCell ref="C9:O9"/>
    <mergeCell ref="C10:O10"/>
  </mergeCells>
  <pageMargins left="0.75" right="0.75" top="1" bottom="1" header="0.5" footer="0.5"/>
  <pageSetup paperSize="9" scale="7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Свежеобжаренный кофе</vt:lpstr>
      <vt:lpstr>Чай</vt:lpstr>
      <vt:lpstr>Аксессуары</vt:lpstr>
      <vt:lpstr>Горячий шоколад</vt:lpstr>
      <vt:lpstr>Кофемашины</vt:lpstr>
      <vt:lpstr>Аренда кофемашин</vt:lpstr>
      <vt:lpstr>Обучение в тренинг-центре</vt:lpstr>
      <vt:lpstr>Условия работы</vt:lpstr>
      <vt:lpstr>Private label</vt:lpstr>
      <vt:lpstr>'Private label'!Область_печати</vt:lpstr>
      <vt:lpstr>Аксессуары!Область_печати</vt:lpstr>
      <vt:lpstr>'Аренда кофемашин'!Область_печати</vt:lpstr>
      <vt:lpstr>'Горячий шоколад'!Область_печати</vt:lpstr>
      <vt:lpstr>Кофемашины!Область_печати</vt:lpstr>
      <vt:lpstr>'Обучение в тренинг-центре'!Область_печати</vt:lpstr>
      <vt:lpstr>'Условия работы'!Область_печати</vt:lpstr>
      <vt:lpstr>Чай!Область_печати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User11</dc:creator>
  <cp:lastModifiedBy>user</cp:lastModifiedBy>
  <cp:lastPrinted>2019-01-15T04:46:03Z</cp:lastPrinted>
  <dcterms:created xsi:type="dcterms:W3CDTF">2017-03-17T07:26:31Z</dcterms:created>
  <dcterms:modified xsi:type="dcterms:W3CDTF">2020-12-11T11:44:56Z</dcterms:modified>
</cp:coreProperties>
</file>